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各资助汇总表\"/>
    </mc:Choice>
  </mc:AlternateContent>
  <bookViews>
    <workbookView xWindow="0" yWindow="0" windowWidth="25200" windowHeight="12090" tabRatio="533" activeTab="1"/>
  </bookViews>
  <sheets>
    <sheet name="免学费统计表" sheetId="5" r:id="rId1"/>
    <sheet name="助学金统计表" sheetId="2" r:id="rId2"/>
    <sheet name="免教科书费统计表" sheetId="4" r:id="rId3"/>
    <sheet name="WpsReserved_CellImgList" sheetId="8" state="veryHidden" r:id="rId4"/>
  </sheets>
  <calcPr calcId="162913"/>
</workbook>
</file>

<file path=xl/calcChain.xml><?xml version="1.0" encoding="utf-8"?>
<calcChain xmlns="http://schemas.openxmlformats.org/spreadsheetml/2006/main">
  <c r="K12" i="4" l="1"/>
  <c r="G12" i="4"/>
  <c r="D12" i="4"/>
  <c r="B12" i="4" s="1"/>
  <c r="L12" i="4" s="1"/>
  <c r="K11" i="4"/>
  <c r="K7" i="4" s="1"/>
  <c r="G11" i="4"/>
  <c r="B11" i="4" s="1"/>
  <c r="L11" i="4" s="1"/>
  <c r="D11" i="4"/>
  <c r="K10" i="4"/>
  <c r="G10" i="4"/>
  <c r="D10" i="4"/>
  <c r="B10" i="4"/>
  <c r="L10" i="4" s="1"/>
  <c r="L9" i="4"/>
  <c r="G9" i="4"/>
  <c r="D9" i="4"/>
  <c r="B9" i="4"/>
  <c r="K8" i="4"/>
  <c r="G8" i="4"/>
  <c r="D8" i="4"/>
  <c r="B8" i="4"/>
  <c r="L8" i="4" s="1"/>
  <c r="I7" i="4"/>
  <c r="H7" i="4"/>
  <c r="F7" i="4"/>
  <c r="E7" i="4"/>
  <c r="D7" i="4"/>
  <c r="C7" i="4"/>
  <c r="J10" i="2"/>
  <c r="K10" i="2" s="1"/>
  <c r="H10" i="2"/>
  <c r="F10" i="2"/>
  <c r="C10" i="2"/>
  <c r="K9" i="2"/>
  <c r="J9" i="2"/>
  <c r="H9" i="2"/>
  <c r="F9" i="2"/>
  <c r="C9" i="2"/>
  <c r="J8" i="2"/>
  <c r="H8" i="2"/>
  <c r="F8" i="2"/>
  <c r="K8" i="2" s="1"/>
  <c r="C8" i="2"/>
  <c r="J7" i="2"/>
  <c r="H7" i="2"/>
  <c r="K7" i="2" s="1"/>
  <c r="F7" i="2"/>
  <c r="C7" i="2"/>
  <c r="J6" i="2"/>
  <c r="K6" i="2" s="1"/>
  <c r="H6" i="2"/>
  <c r="F6" i="2"/>
  <c r="F5" i="2" s="1"/>
  <c r="C6" i="2"/>
  <c r="I5" i="2"/>
  <c r="G5" i="2"/>
  <c r="E5" i="2"/>
  <c r="D5" i="2"/>
  <c r="C5" i="2"/>
  <c r="B5" i="2"/>
  <c r="Q12" i="5"/>
  <c r="M12" i="5"/>
  <c r="J12" i="5"/>
  <c r="G12" i="5"/>
  <c r="D12" i="5"/>
  <c r="B12" i="5"/>
  <c r="R12" i="5" s="1"/>
  <c r="Q11" i="5"/>
  <c r="M11" i="5"/>
  <c r="J11" i="5"/>
  <c r="B11" i="5" s="1"/>
  <c r="R11" i="5" s="1"/>
  <c r="G11" i="5"/>
  <c r="D11" i="5"/>
  <c r="Q10" i="5"/>
  <c r="M10" i="5"/>
  <c r="J10" i="5"/>
  <c r="G10" i="5"/>
  <c r="B10" i="5" s="1"/>
  <c r="R10" i="5" s="1"/>
  <c r="D10" i="5"/>
  <c r="Q9" i="5"/>
  <c r="Q7" i="5" s="1"/>
  <c r="M9" i="5"/>
  <c r="J9" i="5"/>
  <c r="D9" i="5"/>
  <c r="D7" i="5" s="1"/>
  <c r="B9" i="5"/>
  <c r="R9" i="5" s="1"/>
  <c r="Q8" i="5"/>
  <c r="M8" i="5"/>
  <c r="J8" i="5"/>
  <c r="B8" i="5" s="1"/>
  <c r="R8" i="5" s="1"/>
  <c r="G8" i="5"/>
  <c r="D8" i="5"/>
  <c r="O7" i="5"/>
  <c r="N7" i="5"/>
  <c r="M7" i="5"/>
  <c r="L7" i="5"/>
  <c r="K7" i="5"/>
  <c r="I7" i="5"/>
  <c r="H7" i="5"/>
  <c r="F7" i="5"/>
  <c r="E7" i="5"/>
  <c r="C7" i="5"/>
  <c r="R7" i="5" l="1"/>
  <c r="L7" i="4"/>
  <c r="K5" i="2"/>
  <c r="B7" i="4"/>
  <c r="J5" i="2"/>
  <c r="G7" i="4"/>
  <c r="J7" i="5"/>
  <c r="B7" i="5"/>
  <c r="H5" i="2"/>
  <c r="G7" i="5"/>
</calcChain>
</file>

<file path=xl/sharedStrings.xml><?xml version="1.0" encoding="utf-8"?>
<sst xmlns="http://schemas.openxmlformats.org/spreadsheetml/2006/main" count="97" uniqueCount="55">
  <si>
    <r>
      <rPr>
        <sz val="16"/>
        <color rgb="FF000000"/>
        <rFont val="黑体"/>
        <family val="3"/>
        <charset val="134"/>
      </rPr>
      <t>重庆市大足区</t>
    </r>
    <r>
      <rPr>
        <u/>
        <sz val="16"/>
        <color rgb="FF000000"/>
        <rFont val="黑体"/>
        <family val="3"/>
        <charset val="134"/>
      </rPr>
      <t xml:space="preserve"> 2022</t>
    </r>
    <r>
      <rPr>
        <sz val="16"/>
        <color rgb="FF000000"/>
        <rFont val="黑体"/>
        <family val="3"/>
        <charset val="134"/>
      </rPr>
      <t>年</t>
    </r>
    <r>
      <rPr>
        <u/>
        <sz val="16"/>
        <color rgb="FF000000"/>
        <rFont val="黑体"/>
        <family val="3"/>
        <charset val="134"/>
      </rPr>
      <t xml:space="preserve"> 春 </t>
    </r>
    <r>
      <rPr>
        <sz val="16"/>
        <color rgb="FF000000"/>
        <rFont val="黑体"/>
        <family val="3"/>
        <charset val="134"/>
      </rPr>
      <t>学期普通高中建档立卡等家庭经济困难学生免学费情况统计表</t>
    </r>
  </si>
  <si>
    <t>汇总单位：大足区学生资助管理中心</t>
  </si>
  <si>
    <r>
      <rPr>
        <u/>
        <sz val="10"/>
        <color rgb="FF000000"/>
        <rFont val="宋体"/>
        <family val="3"/>
        <charset val="134"/>
      </rPr>
      <t xml:space="preserve">  2021   </t>
    </r>
    <r>
      <rPr>
        <sz val="10"/>
        <color rgb="FF000000"/>
        <rFont val="宋体"/>
        <family val="3"/>
        <charset val="134"/>
      </rPr>
      <t>至</t>
    </r>
    <r>
      <rPr>
        <u/>
        <sz val="10"/>
        <color rgb="FF000000"/>
        <rFont val="宋体"/>
        <family val="3"/>
        <charset val="134"/>
      </rPr>
      <t xml:space="preserve"> 2022   </t>
    </r>
    <r>
      <rPr>
        <sz val="10"/>
        <color rgb="FF000000"/>
        <rFont val="宋体"/>
        <family val="3"/>
        <charset val="134"/>
      </rPr>
      <t>学年</t>
    </r>
    <r>
      <rPr>
        <u/>
        <sz val="10"/>
        <color rgb="FF000000"/>
        <rFont val="宋体"/>
        <family val="3"/>
        <charset val="134"/>
      </rPr>
      <t xml:space="preserve"> 春 </t>
    </r>
    <r>
      <rPr>
        <sz val="10"/>
        <color rgb="FF000000"/>
        <rFont val="宋体"/>
        <family val="3"/>
        <charset val="134"/>
      </rPr>
      <t>季学期</t>
    </r>
  </si>
  <si>
    <t>单位：元/人.学期，人</t>
  </si>
  <si>
    <t>项目名称</t>
  </si>
  <si>
    <t>享受免学费政策学生人数</t>
  </si>
  <si>
    <t>经批准的学费标准</t>
  </si>
  <si>
    <t>其中：脱贫户、脱贫不稳定户免学费（元）</t>
  </si>
  <si>
    <t>免学费合计（元）</t>
  </si>
  <si>
    <t>合计</t>
  </si>
  <si>
    <t>脱贫户、脱贫不稳定户</t>
  </si>
  <si>
    <t>非建档立卡家庭经济困难残疾学生</t>
  </si>
  <si>
    <t>城乡低保家庭学生</t>
  </si>
  <si>
    <t>特困救助供养学生</t>
  </si>
  <si>
    <t>福利机构收养人员</t>
  </si>
  <si>
    <t>小计</t>
  </si>
  <si>
    <t>城市</t>
  </si>
  <si>
    <t>农村</t>
  </si>
  <si>
    <t>大足中学</t>
  </si>
  <si>
    <t>大足二中</t>
  </si>
  <si>
    <t>大足一中</t>
  </si>
  <si>
    <t>双桥中学</t>
  </si>
  <si>
    <t>城南中学</t>
  </si>
  <si>
    <t>负责人：</t>
  </si>
  <si>
    <t>填表人：邹思静</t>
  </si>
  <si>
    <t>联系电话：15902379356</t>
  </si>
  <si>
    <t>说明：</t>
  </si>
  <si>
    <t xml:space="preserve">   （1）享受免学费政策学生，按唯一类型统计，不得交叉重复；</t>
  </si>
  <si>
    <t xml:space="preserve">   （2）本表以学校为单位进行统计；</t>
  </si>
  <si>
    <t xml:space="preserve">   （3）经批准的学费标准应≧按规定财政应补助的学费标准；</t>
  </si>
  <si>
    <t>填表时间：2022年3月17日</t>
  </si>
  <si>
    <t>学校名称</t>
  </si>
  <si>
    <t>在校学生人数</t>
  </si>
  <si>
    <t>合计人数</t>
  </si>
  <si>
    <t>3000元/生.年档次人数</t>
  </si>
  <si>
    <t>3000元/生.年档次人数资助金额（元）</t>
  </si>
  <si>
    <t>2500元/生.年档次人数</t>
  </si>
  <si>
    <t>2500元/生.年档次人数资助金额（元）</t>
  </si>
  <si>
    <t>1500元/生.年档次人数</t>
  </si>
  <si>
    <t>1500元/生.年档次人数资助金额（元）</t>
  </si>
  <si>
    <t>下拨金额</t>
  </si>
  <si>
    <t>资金来源分类</t>
  </si>
  <si>
    <t>其他</t>
  </si>
  <si>
    <t>中央</t>
  </si>
  <si>
    <t>市级</t>
  </si>
  <si>
    <t>县级</t>
  </si>
  <si>
    <t>说明：灰色区域自动生成，请别修改表格格式</t>
  </si>
  <si>
    <r>
      <rPr>
        <u/>
        <sz val="10"/>
        <color rgb="FF000000"/>
        <rFont val="宋体"/>
        <family val="3"/>
        <charset val="134"/>
      </rPr>
      <t xml:space="preserve">  2021</t>
    </r>
    <r>
      <rPr>
        <sz val="10"/>
        <color rgb="FF000000"/>
        <rFont val="宋体"/>
        <family val="3"/>
        <charset val="134"/>
      </rPr>
      <t>至2022学年</t>
    </r>
    <r>
      <rPr>
        <u/>
        <sz val="10"/>
        <color rgb="FF000000"/>
        <rFont val="宋体"/>
        <family val="3"/>
        <charset val="134"/>
      </rPr>
      <t xml:space="preserve"> 春</t>
    </r>
    <r>
      <rPr>
        <sz val="10"/>
        <color rgb="FF000000"/>
        <rFont val="宋体"/>
        <family val="3"/>
        <charset val="134"/>
      </rPr>
      <t>季学期</t>
    </r>
  </si>
  <si>
    <t>享受免教科书费政策学生人数</t>
  </si>
  <si>
    <t>经批准的免教科书费标准</t>
  </si>
  <si>
    <t>其中：脱贫户、脱贫不稳定户免教科书费（元）</t>
  </si>
  <si>
    <t>免教科书费合计（元）</t>
  </si>
  <si>
    <t xml:space="preserve">   （1）享受免教科书费政策学生，按唯一类型统计，不得交叉重复；</t>
  </si>
  <si>
    <r>
      <rPr>
        <sz val="16"/>
        <color rgb="FF000000"/>
        <rFont val="黑体"/>
        <family val="3"/>
        <charset val="134"/>
      </rPr>
      <t>重庆市大足区</t>
    </r>
    <r>
      <rPr>
        <u/>
        <sz val="16"/>
        <color rgb="FF000000"/>
        <rFont val="黑体"/>
        <family val="3"/>
        <charset val="134"/>
      </rPr>
      <t xml:space="preserve"> 2022 </t>
    </r>
    <r>
      <rPr>
        <sz val="16"/>
        <color rgb="FF000000"/>
        <rFont val="黑体"/>
        <family val="3"/>
        <charset val="134"/>
      </rPr>
      <t>年</t>
    </r>
    <r>
      <rPr>
        <u/>
        <sz val="16"/>
        <color rgb="FF000000"/>
        <rFont val="黑体"/>
        <family val="3"/>
        <charset val="134"/>
      </rPr>
      <t xml:space="preserve"> 春</t>
    </r>
    <r>
      <rPr>
        <sz val="16"/>
        <color rgb="FF000000"/>
        <rFont val="黑体"/>
        <family val="3"/>
        <charset val="134"/>
      </rPr>
      <t>学期普通高中建档立卡等家庭经济困难学生免教科书费情况统计表</t>
    </r>
    <phoneticPr fontId="40" type="noConversion"/>
  </si>
  <si>
    <r>
      <t>大足区</t>
    </r>
    <r>
      <rPr>
        <u/>
        <sz val="16"/>
        <rFont val="黑体"/>
        <family val="3"/>
        <charset val="134"/>
      </rPr>
      <t xml:space="preserve">  2022 </t>
    </r>
    <r>
      <rPr>
        <sz val="16"/>
        <rFont val="黑体"/>
        <family val="3"/>
        <charset val="134"/>
      </rPr>
      <t>年</t>
    </r>
    <r>
      <rPr>
        <u/>
        <sz val="16"/>
        <rFont val="黑体"/>
        <family val="3"/>
        <charset val="134"/>
      </rPr>
      <t xml:space="preserve"> 春</t>
    </r>
    <r>
      <rPr>
        <sz val="16"/>
        <rFont val="黑体"/>
        <family val="3"/>
        <charset val="134"/>
      </rPr>
      <t>季学期普通高中家庭经济困难学生国家助学金汇总表</t>
    </r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</si>
</sst>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u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楷体_GB2312"/>
      <charset val="134"/>
    </font>
    <font>
      <sz val="16"/>
      <name val="黑体"/>
      <family val="3"/>
      <charset val="134"/>
    </font>
    <font>
      <sz val="12"/>
      <name val="黑体"/>
      <family val="3"/>
      <charset val="134"/>
    </font>
    <font>
      <sz val="11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rgb="FF000000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theme="1"/>
      <name val="Tahoma"/>
      <family val="2"/>
    </font>
    <font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Arial"/>
      <family val="2"/>
    </font>
    <font>
      <b/>
      <sz val="13"/>
      <color indexed="62"/>
      <name val="宋体"/>
      <family val="3"/>
      <charset val="134"/>
    </font>
    <font>
      <u/>
      <sz val="16"/>
      <color rgb="FF000000"/>
      <name val="黑体"/>
      <family val="3"/>
      <charset val="134"/>
    </font>
    <font>
      <u/>
      <sz val="16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6"/>
      <color rgb="FF000000"/>
      <name val="黑体"/>
      <family val="3"/>
      <charset val="134"/>
    </font>
    <font>
      <u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</borders>
  <cellStyleXfs count="145">
    <xf numFmtId="0" fontId="0" fillId="0" borderId="0">
      <alignment vertical="center"/>
    </xf>
    <xf numFmtId="0" fontId="13" fillId="0" borderId="0">
      <alignment vertical="center"/>
    </xf>
    <xf numFmtId="0" fontId="14" fillId="3" borderId="11" applyProtection="0">
      <alignment vertical="center"/>
    </xf>
    <xf numFmtId="0" fontId="15" fillId="0" borderId="12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36" fillId="0" borderId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6" fillId="4" borderId="0" applyProtection="0">
      <alignment vertical="center"/>
    </xf>
    <xf numFmtId="0" fontId="36" fillId="0" borderId="0">
      <alignment vertical="center"/>
    </xf>
    <xf numFmtId="0" fontId="17" fillId="3" borderId="13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8" fillId="5" borderId="0" applyProtection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9" fillId="0" borderId="0" applyProtection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0" fillId="0" borderId="0" applyProtection="0">
      <alignment vertical="center"/>
    </xf>
    <xf numFmtId="0" fontId="21" fillId="0" borderId="0">
      <protection locked="0"/>
    </xf>
    <xf numFmtId="0" fontId="36" fillId="0" borderId="0">
      <alignment vertical="center"/>
    </xf>
    <xf numFmtId="0" fontId="36" fillId="0" borderId="0">
      <alignment vertical="center"/>
    </xf>
    <xf numFmtId="0" fontId="22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" fillId="0" borderId="0">
      <alignment vertical="center"/>
    </xf>
    <xf numFmtId="0" fontId="36" fillId="0" borderId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23" fillId="0" borderId="0">
      <alignment vertical="center"/>
    </xf>
    <xf numFmtId="0" fontId="24" fillId="0" borderId="14" applyProtection="0">
      <alignment vertical="center"/>
    </xf>
    <xf numFmtId="0" fontId="36" fillId="0" borderId="0">
      <alignment vertical="center"/>
    </xf>
    <xf numFmtId="0" fontId="25" fillId="6" borderId="15" applyProtection="0">
      <alignment vertical="center"/>
    </xf>
    <xf numFmtId="0" fontId="36" fillId="0" borderId="0">
      <alignment vertical="center"/>
    </xf>
    <xf numFmtId="0" fontId="2" fillId="0" borderId="0" applyProtection="0">
      <alignment vertical="center"/>
    </xf>
    <xf numFmtId="0" fontId="16" fillId="7" borderId="16" applyProtection="0">
      <alignment vertical="center"/>
    </xf>
    <xf numFmtId="0" fontId="26" fillId="8" borderId="0" applyProtection="0">
      <alignment vertical="center"/>
    </xf>
    <xf numFmtId="0" fontId="36" fillId="0" borderId="0"/>
    <xf numFmtId="0" fontId="2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18" fillId="9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27" fillId="0" borderId="0" applyProtection="0">
      <alignment vertical="center"/>
    </xf>
    <xf numFmtId="0" fontId="27" fillId="0" borderId="17" applyProtection="0">
      <alignment vertical="center"/>
    </xf>
    <xf numFmtId="0" fontId="36" fillId="0" borderId="0">
      <alignment vertical="center"/>
    </xf>
    <xf numFmtId="0" fontId="28" fillId="10" borderId="11" applyProtection="0">
      <alignment vertical="center"/>
    </xf>
    <xf numFmtId="0" fontId="29" fillId="8" borderId="0" applyProtection="0">
      <alignment vertical="center"/>
    </xf>
    <xf numFmtId="0" fontId="36" fillId="0" borderId="0">
      <alignment vertical="center"/>
    </xf>
    <xf numFmtId="0" fontId="29" fillId="9" borderId="0" applyProtection="0">
      <alignment vertical="center"/>
    </xf>
    <xf numFmtId="0" fontId="36" fillId="0" borderId="0">
      <alignment vertical="center"/>
    </xf>
    <xf numFmtId="0" fontId="29" fillId="11" borderId="0" applyProtection="0">
      <alignment vertical="center"/>
    </xf>
    <xf numFmtId="0" fontId="29" fillId="12" borderId="0" applyProtection="0">
      <alignment vertical="center"/>
    </xf>
    <xf numFmtId="0" fontId="16" fillId="8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6" fillId="8" borderId="0" applyProtection="0">
      <alignment vertical="center"/>
    </xf>
    <xf numFmtId="0" fontId="36" fillId="0" borderId="0">
      <alignment vertical="center"/>
    </xf>
    <xf numFmtId="0" fontId="2" fillId="0" borderId="0"/>
    <xf numFmtId="0" fontId="36" fillId="0" borderId="0">
      <alignment vertical="center"/>
    </xf>
    <xf numFmtId="0" fontId="16" fillId="13" borderId="0" applyProtection="0">
      <alignment vertical="center"/>
    </xf>
    <xf numFmtId="0" fontId="29" fillId="14" borderId="0" applyProtection="0">
      <alignment vertical="center"/>
    </xf>
    <xf numFmtId="0" fontId="36" fillId="0" borderId="0">
      <alignment vertical="center"/>
    </xf>
    <xf numFmtId="0" fontId="16" fillId="9" borderId="0" applyProtection="0">
      <alignment vertical="center"/>
    </xf>
    <xf numFmtId="0" fontId="30" fillId="0" borderId="18" applyProtection="0">
      <alignment vertical="center"/>
    </xf>
    <xf numFmtId="0" fontId="36" fillId="0" borderId="0">
      <alignment vertical="center"/>
    </xf>
    <xf numFmtId="0" fontId="29" fillId="15" borderId="0" applyProtection="0">
      <alignment vertical="center"/>
    </xf>
    <xf numFmtId="0" fontId="31" fillId="0" borderId="0" applyProtection="0">
      <alignment vertical="center"/>
    </xf>
    <xf numFmtId="0" fontId="16" fillId="16" borderId="0" applyProtection="0">
      <alignment vertical="center"/>
    </xf>
    <xf numFmtId="0" fontId="29" fillId="17" borderId="0" applyProtection="0">
      <alignment vertical="center"/>
    </xf>
    <xf numFmtId="0" fontId="16" fillId="11" borderId="0" applyProtection="0">
      <alignment vertical="center"/>
    </xf>
    <xf numFmtId="0" fontId="36" fillId="0" borderId="0">
      <alignment vertical="center"/>
    </xf>
    <xf numFmtId="0" fontId="2" fillId="0" borderId="0" applyProtection="0"/>
    <xf numFmtId="0" fontId="32" fillId="0" borderId="0"/>
    <xf numFmtId="0" fontId="16" fillId="0" borderId="0">
      <protection locked="0"/>
    </xf>
    <xf numFmtId="0" fontId="16" fillId="0" borderId="0">
      <alignment vertical="center"/>
    </xf>
    <xf numFmtId="0" fontId="29" fillId="17" borderId="0" applyProtection="0">
      <alignment vertical="center"/>
    </xf>
    <xf numFmtId="0" fontId="16" fillId="11" borderId="0" applyProtection="0">
      <alignment vertical="center"/>
    </xf>
    <xf numFmtId="0" fontId="36" fillId="0" borderId="0">
      <alignment vertical="center"/>
    </xf>
    <xf numFmtId="0" fontId="16" fillId="4" borderId="0" applyProtection="0">
      <alignment vertical="center"/>
    </xf>
    <xf numFmtId="0" fontId="16" fillId="10" borderId="0" applyProtection="0">
      <alignment vertical="center"/>
    </xf>
    <xf numFmtId="0" fontId="29" fillId="10" borderId="0" applyProtection="0">
      <alignment vertical="center"/>
    </xf>
    <xf numFmtId="0" fontId="29" fillId="18" borderId="0" applyProtection="0">
      <alignment vertical="center"/>
    </xf>
    <xf numFmtId="0" fontId="16" fillId="1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3" fillId="0" borderId="18" applyProtection="0">
      <alignment vertical="center"/>
    </xf>
    <xf numFmtId="0" fontId="2" fillId="0" borderId="0" applyProtection="0">
      <alignment vertical="center"/>
    </xf>
    <xf numFmtId="0" fontId="36" fillId="0" borderId="0">
      <alignment vertical="center"/>
    </xf>
    <xf numFmtId="0" fontId="29" fillId="11" borderId="0" applyProtection="0">
      <alignment vertical="center"/>
    </xf>
    <xf numFmtId="0" fontId="16" fillId="9" borderId="0" applyProtection="0">
      <alignment vertical="center"/>
    </xf>
    <xf numFmtId="0" fontId="36" fillId="0" borderId="0">
      <alignment vertical="center"/>
    </xf>
    <xf numFmtId="0" fontId="21" fillId="0" borderId="0">
      <protection locked="0"/>
    </xf>
    <xf numFmtId="0" fontId="16" fillId="0" borderId="0">
      <alignment vertical="center"/>
    </xf>
    <xf numFmtId="0" fontId="29" fillId="4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3" fillId="0" borderId="0">
      <alignment vertical="center"/>
    </xf>
    <xf numFmtId="0" fontId="36" fillId="0" borderId="0">
      <alignment vertical="center"/>
    </xf>
    <xf numFmtId="0" fontId="23" fillId="0" borderId="0">
      <alignment vertical="center"/>
    </xf>
    <xf numFmtId="0" fontId="16" fillId="0" borderId="0">
      <alignment vertical="center"/>
    </xf>
    <xf numFmtId="0" fontId="23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49" fontId="0" fillId="0" borderId="0" xfId="0" applyNumberFormat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54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6" applyFont="1">
      <alignment vertical="center"/>
    </xf>
    <xf numFmtId="0" fontId="0" fillId="0" borderId="0" xfId="0" applyFont="1">
      <alignment vertical="center"/>
    </xf>
    <xf numFmtId="0" fontId="3" fillId="2" borderId="1" xfId="54" applyFont="1" applyFill="1" applyBorder="1" applyAlignment="1">
      <alignment horizontal="center" vertical="center"/>
    </xf>
    <xf numFmtId="0" fontId="11" fillId="0" borderId="0" xfId="95" applyFont="1" applyBorder="1" applyAlignment="1">
      <alignment horizontal="center" vertical="center"/>
    </xf>
    <xf numFmtId="0" fontId="3" fillId="0" borderId="1" xfId="95" applyFont="1" applyBorder="1" applyAlignment="1">
      <alignment horizontal="center" vertical="center" wrapText="1"/>
    </xf>
    <xf numFmtId="0" fontId="3" fillId="0" borderId="1" xfId="95" applyFont="1" applyFill="1" applyBorder="1" applyAlignment="1">
      <alignment horizontal="center" vertical="center" wrapText="1"/>
    </xf>
    <xf numFmtId="176" fontId="3" fillId="2" borderId="1" xfId="95" applyNumberFormat="1" applyFont="1" applyFill="1" applyBorder="1" applyAlignment="1">
      <alignment horizontal="center" vertical="center" wrapText="1"/>
    </xf>
    <xf numFmtId="49" fontId="3" fillId="0" borderId="1" xfId="95" applyNumberFormat="1" applyFont="1" applyBorder="1" applyAlignment="1">
      <alignment horizontal="left" vertical="center" wrapText="1"/>
    </xf>
    <xf numFmtId="177" fontId="3" fillId="0" borderId="1" xfId="95" applyNumberFormat="1" applyFont="1" applyFill="1" applyBorder="1" applyAlignment="1">
      <alignment horizontal="center" vertical="center" wrapText="1"/>
    </xf>
    <xf numFmtId="177" fontId="3" fillId="2" borderId="1" xfId="95" applyNumberFormat="1" applyFont="1" applyFill="1" applyBorder="1" applyAlignment="1">
      <alignment horizontal="center" vertical="center" wrapText="1"/>
    </xf>
    <xf numFmtId="49" fontId="3" fillId="0" borderId="1" xfId="95" applyNumberFormat="1" applyFont="1" applyFill="1" applyBorder="1" applyAlignment="1">
      <alignment horizontal="left" vertical="center" wrapText="1"/>
    </xf>
    <xf numFmtId="49" fontId="3" fillId="0" borderId="10" xfId="95" applyNumberFormat="1" applyFont="1" applyBorder="1" applyAlignment="1">
      <alignment horizontal="left" vertical="center" wrapText="1"/>
    </xf>
    <xf numFmtId="176" fontId="3" fillId="0" borderId="1" xfId="95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12" fillId="0" borderId="0" xfId="95" applyFont="1" applyBorder="1" applyAlignment="1">
      <alignment horizontal="center" vertical="center"/>
    </xf>
    <xf numFmtId="176" fontId="3" fillId="0" borderId="1" xfId="95" applyNumberFormat="1" applyFont="1" applyBorder="1" applyAlignment="1">
      <alignment horizontal="center" vertical="center" wrapText="1"/>
    </xf>
    <xf numFmtId="176" fontId="3" fillId="0" borderId="1" xfId="95" applyNumberFormat="1" applyFont="1" applyBorder="1" applyAlignment="1">
      <alignment horizontal="center" vertical="center"/>
    </xf>
    <xf numFmtId="0" fontId="3" fillId="0" borderId="1" xfId="95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1" fillId="0" borderId="0" xfId="95" applyFont="1" applyBorder="1" applyAlignment="1">
      <alignment horizontal="center" vertical="center"/>
    </xf>
    <xf numFmtId="0" fontId="12" fillId="0" borderId="2" xfId="95" applyFont="1" applyBorder="1" applyAlignment="1">
      <alignment horizontal="left" vertical="center"/>
    </xf>
    <xf numFmtId="0" fontId="12" fillId="0" borderId="2" xfId="95" applyFont="1" applyBorder="1" applyAlignment="1">
      <alignment horizontal="center" vertical="center"/>
    </xf>
    <xf numFmtId="0" fontId="3" fillId="0" borderId="1" xfId="95" applyFont="1" applyFill="1" applyBorder="1" applyAlignment="1">
      <alignment horizontal="center" vertical="center" wrapText="1"/>
    </xf>
    <xf numFmtId="0" fontId="3" fillId="0" borderId="1" xfId="95" applyFont="1" applyBorder="1" applyAlignment="1">
      <alignment horizontal="center" vertical="center" wrapText="1"/>
    </xf>
    <xf numFmtId="0" fontId="3" fillId="0" borderId="3" xfId="95" applyFont="1" applyFill="1" applyBorder="1" applyAlignment="1">
      <alignment horizontal="center" vertical="center" wrapText="1"/>
    </xf>
    <xf numFmtId="0" fontId="3" fillId="0" borderId="6" xfId="95" applyFont="1" applyFill="1" applyBorder="1" applyAlignment="1">
      <alignment horizontal="center" vertical="center" wrapText="1"/>
    </xf>
    <xf numFmtId="9" fontId="3" fillId="0" borderId="1" xfId="95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</cellXfs>
  <cellStyles count="145">
    <cellStyle name="?鹎%U龡&amp;H?_x0008__x001c__x001c_?_x0007__x0001__x0001_" xfId="95"/>
    <cellStyle name="?鹎%U龡&amp;H?_x005f_x0008__x005f_x001c__x005f_x001c_?_x005f_x0007__x005f_x0001__x005f_x0001_" xfId="109"/>
    <cellStyle name="20% - 强调文字颜色 1 2" xfId="105"/>
    <cellStyle name="20% - 强调文字颜色 2 2" xfId="127"/>
    <cellStyle name="20% - 强调文字颜色 3 2" xfId="93"/>
    <cellStyle name="20% - 强调文字颜色 4 2" xfId="116"/>
    <cellStyle name="20% - 强调文字颜色 5 2" xfId="97"/>
    <cellStyle name="20% - 强调文字颜色 6 2" xfId="117"/>
    <cellStyle name="40% - 强调文字颜色 1 2" xfId="114"/>
    <cellStyle name="40% - 强调文字颜色 2 2" xfId="100"/>
    <cellStyle name="40% - 强调文字颜色 3 2" xfId="90"/>
    <cellStyle name="40% - 强调文字颜色 4 2" xfId="11"/>
    <cellStyle name="40% - 强调文字颜色 5 2" xfId="107"/>
    <cellStyle name="40% - 强调文字颜色 6 2" xfId="120"/>
    <cellStyle name="60% - 强调文字颜色 1 2" xfId="88"/>
    <cellStyle name="60% - 强调文字颜色 2 2" xfId="86"/>
    <cellStyle name="60% - 强调文字颜色 3 2" xfId="84"/>
    <cellStyle name="60% - 强调文字颜色 4 2" xfId="131"/>
    <cellStyle name="60% - 强调文字颜色 5 2" xfId="126"/>
    <cellStyle name="60% - 强调文字颜色 6 2" xfId="118"/>
    <cellStyle name="标题 1 2" xfId="101"/>
    <cellStyle name="标题 2 2" xfId="123"/>
    <cellStyle name="标题 3 2" xfId="81"/>
    <cellStyle name="标题 4 2" xfId="80"/>
    <cellStyle name="标题 5" xfId="104"/>
    <cellStyle name="差 2" xfId="72"/>
    <cellStyle name="常规" xfId="0" builtinId="0"/>
    <cellStyle name="常规 10" xfId="125"/>
    <cellStyle name="常规 10 10" xfId="75"/>
    <cellStyle name="常规 10 10 2 2 4 3" xfId="27"/>
    <cellStyle name="常规 10 11" xfId="77"/>
    <cellStyle name="常规 10 15" xfId="67"/>
    <cellStyle name="常规 10 2 4 2" xfId="60"/>
    <cellStyle name="常规 10 3 4 2" xfId="31"/>
    <cellStyle name="常规 10 32" xfId="29"/>
    <cellStyle name="常规 102" xfId="52"/>
    <cellStyle name="常规 105" xfId="47"/>
    <cellStyle name="常规 108" xfId="135"/>
    <cellStyle name="常规 109" xfId="138"/>
    <cellStyle name="常规 11" xfId="76"/>
    <cellStyle name="常规 110" xfId="48"/>
    <cellStyle name="常规 113" xfId="136"/>
    <cellStyle name="常规 12" xfId="78"/>
    <cellStyle name="常规 12 6" xfId="51"/>
    <cellStyle name="常规 13" xfId="70"/>
    <cellStyle name="常规 14" xfId="128"/>
    <cellStyle name="常规 14 34" xfId="71"/>
    <cellStyle name="常规 15" xfId="73"/>
    <cellStyle name="常规 16" xfId="68"/>
    <cellStyle name="常规 17" xfId="65"/>
    <cellStyle name="常规 18" xfId="64"/>
    <cellStyle name="常规 19" xfId="32"/>
    <cellStyle name="常规 2" xfId="130"/>
    <cellStyle name="常规 2 2" xfId="121"/>
    <cellStyle name="常规 2 2 2" xfId="141"/>
    <cellStyle name="常规 2 3" xfId="61"/>
    <cellStyle name="常规 2 37" xfId="144"/>
    <cellStyle name="常规 2 38" xfId="142"/>
    <cellStyle name="常规 2 4" xfId="132"/>
    <cellStyle name="常规 2 46" xfId="122"/>
    <cellStyle name="常规 2 47" xfId="62"/>
    <cellStyle name="常规 2 48" xfId="133"/>
    <cellStyle name="常规 2 6" xfId="22"/>
    <cellStyle name="常规 2 7" xfId="38"/>
    <cellStyle name="常规 2 7 10" xfId="43"/>
    <cellStyle name="常规 2 7 13" xfId="10"/>
    <cellStyle name="常规 2 7 14" xfId="139"/>
    <cellStyle name="常规 2 7 2" xfId="37"/>
    <cellStyle name="常规 2 7 3" xfId="4"/>
    <cellStyle name="常规 2 7 4" xfId="99"/>
    <cellStyle name="常规 2 7 6" xfId="108"/>
    <cellStyle name="常规 2 7 7" xfId="129"/>
    <cellStyle name="常规 2 7 9" xfId="12"/>
    <cellStyle name="常规 20" xfId="74"/>
    <cellStyle name="常规 21" xfId="69"/>
    <cellStyle name="常规 22" xfId="66"/>
    <cellStyle name="常规 23" xfId="63"/>
    <cellStyle name="常规 23 10" xfId="82"/>
    <cellStyle name="常规 23 2" xfId="96"/>
    <cellStyle name="常规 23 3" xfId="36"/>
    <cellStyle name="常规 23 6" xfId="34"/>
    <cellStyle name="常规 23 9" xfId="35"/>
    <cellStyle name="常规 24" xfId="33"/>
    <cellStyle name="常规 26" xfId="9"/>
    <cellStyle name="常规 26 2" xfId="1"/>
    <cellStyle name="常规 26 3" xfId="14"/>
    <cellStyle name="常规 26 7" xfId="134"/>
    <cellStyle name="常规 26 8" xfId="137"/>
    <cellStyle name="常规 27" xfId="45"/>
    <cellStyle name="常规 27 6" xfId="143"/>
    <cellStyle name="常规 28" xfId="28"/>
    <cellStyle name="常规 28 2" xfId="87"/>
    <cellStyle name="常规 3" xfId="115"/>
    <cellStyle name="常规 3 3" xfId="15"/>
    <cellStyle name="常规 3 3 10" xfId="41"/>
    <cellStyle name="常规 3 3 2" xfId="25"/>
    <cellStyle name="常规 3 3 3" xfId="94"/>
    <cellStyle name="常规 4" xfId="124"/>
    <cellStyle name="常规 4 2" xfId="79"/>
    <cellStyle name="常规 4 3" xfId="24"/>
    <cellStyle name="常规 5" xfId="85"/>
    <cellStyle name="常规 58" xfId="44"/>
    <cellStyle name="常规 6" xfId="6"/>
    <cellStyle name="常规 6 2" xfId="57"/>
    <cellStyle name="常规 61" xfId="49"/>
    <cellStyle name="常规 66" xfId="23"/>
    <cellStyle name="常规 68" xfId="5"/>
    <cellStyle name="常规 69" xfId="40"/>
    <cellStyle name="常规 7" xfId="18"/>
    <cellStyle name="常规 72" xfId="21"/>
    <cellStyle name="常规 74" xfId="39"/>
    <cellStyle name="常规 75" xfId="54"/>
    <cellStyle name="常规 8" xfId="7"/>
    <cellStyle name="常规 9" xfId="56"/>
    <cellStyle name="常规 9 10" xfId="102"/>
    <cellStyle name="常规 9 11" xfId="46"/>
    <cellStyle name="常规 9 12" xfId="112"/>
    <cellStyle name="常规 9 13" xfId="111"/>
    <cellStyle name="常规 9 31" xfId="19"/>
    <cellStyle name="常规 9 32 2" xfId="8"/>
    <cellStyle name="常规 9 4 2" xfId="17"/>
    <cellStyle name="常规 9 5" xfId="50"/>
    <cellStyle name="常规 9 5 3" xfId="91"/>
    <cellStyle name="常规 9 6" xfId="42"/>
    <cellStyle name="常规 9 8" xfId="92"/>
    <cellStyle name="常规 97" xfId="140"/>
    <cellStyle name="超链接 2" xfId="30"/>
    <cellStyle name="好 2" xfId="59"/>
    <cellStyle name="汇总 2" xfId="3"/>
    <cellStyle name="计算 2" xfId="2"/>
    <cellStyle name="检查单元格 2" xfId="55"/>
    <cellStyle name="解释性文本 2" xfId="26"/>
    <cellStyle name="警告文本 2" xfId="20"/>
    <cellStyle name="链接单元格 2" xfId="53"/>
    <cellStyle name="强调文字颜色 1 2" xfId="113"/>
    <cellStyle name="强调文字颜色 2 2" xfId="98"/>
    <cellStyle name="强调文字颜色 3 2" xfId="89"/>
    <cellStyle name="强调文字颜色 4 2" xfId="103"/>
    <cellStyle name="强调文字颜色 5 2" xfId="106"/>
    <cellStyle name="强调文字颜色 6 2" xfId="119"/>
    <cellStyle name="适中 2" xfId="16"/>
    <cellStyle name="输出 2" xfId="13"/>
    <cellStyle name="输入 2" xfId="83"/>
    <cellStyle name="样式 1" xfId="110"/>
    <cellStyle name="注释 2" xfId="58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O20" sqref="O20"/>
    </sheetView>
  </sheetViews>
  <sheetFormatPr defaultColWidth="9" defaultRowHeight="13.5"/>
  <cols>
    <col min="4" max="4" width="6.875" customWidth="1"/>
    <col min="5" max="5" width="5.75" customWidth="1"/>
    <col min="6" max="6" width="5.5" customWidth="1"/>
    <col min="7" max="7" width="7.875" customWidth="1"/>
    <col min="8" max="8" width="5.5" customWidth="1"/>
    <col min="9" max="9" width="5.75" customWidth="1"/>
    <col min="10" max="10" width="7.125" customWidth="1"/>
    <col min="11" max="11" width="5.875" customWidth="1"/>
    <col min="12" max="12" width="5.75" customWidth="1"/>
    <col min="13" max="13" width="7.5" customWidth="1"/>
    <col min="14" max="14" width="5.5" customWidth="1"/>
    <col min="15" max="15" width="6" customWidth="1"/>
  </cols>
  <sheetData>
    <row r="1" spans="1:1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0.25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22.15" customHeight="1">
      <c r="A3" s="3" t="s">
        <v>1</v>
      </c>
      <c r="B3" s="4"/>
      <c r="C3" s="4"/>
      <c r="D3" s="4"/>
      <c r="E3" s="4"/>
      <c r="F3" s="5" t="s">
        <v>2</v>
      </c>
      <c r="G3" s="4"/>
      <c r="H3" s="4"/>
      <c r="I3" s="4"/>
      <c r="J3" s="4"/>
      <c r="K3" s="4"/>
      <c r="L3" s="4"/>
      <c r="M3" s="4"/>
      <c r="N3" s="4"/>
      <c r="O3" s="4"/>
      <c r="P3" s="42" t="s">
        <v>3</v>
      </c>
      <c r="Q3" s="42"/>
      <c r="R3" s="42"/>
    </row>
    <row r="4" spans="1:18" ht="22.9" customHeight="1">
      <c r="A4" s="35" t="s">
        <v>4</v>
      </c>
      <c r="B4" s="35" t="s">
        <v>5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8" t="s">
        <v>6</v>
      </c>
      <c r="Q4" s="36" t="s">
        <v>7</v>
      </c>
      <c r="R4" s="38" t="s">
        <v>8</v>
      </c>
    </row>
    <row r="5" spans="1:18" ht="25.9" customHeight="1">
      <c r="A5" s="35"/>
      <c r="B5" s="35" t="s">
        <v>9</v>
      </c>
      <c r="C5" s="36" t="s">
        <v>10</v>
      </c>
      <c r="D5" s="38" t="s">
        <v>11</v>
      </c>
      <c r="E5" s="38"/>
      <c r="F5" s="38"/>
      <c r="G5" s="38" t="s">
        <v>12</v>
      </c>
      <c r="H5" s="38"/>
      <c r="I5" s="38"/>
      <c r="J5" s="43" t="s">
        <v>13</v>
      </c>
      <c r="K5" s="44"/>
      <c r="L5" s="45"/>
      <c r="M5" s="38" t="s">
        <v>14</v>
      </c>
      <c r="N5" s="38"/>
      <c r="O5" s="38"/>
      <c r="P5" s="38"/>
      <c r="Q5" s="39"/>
      <c r="R5" s="38"/>
    </row>
    <row r="6" spans="1:18" ht="25.9" customHeight="1">
      <c r="A6" s="35"/>
      <c r="B6" s="35"/>
      <c r="C6" s="37"/>
      <c r="D6" s="7" t="s">
        <v>15</v>
      </c>
      <c r="E6" s="7" t="s">
        <v>16</v>
      </c>
      <c r="F6" s="7" t="s">
        <v>17</v>
      </c>
      <c r="G6" s="7" t="s">
        <v>15</v>
      </c>
      <c r="H6" s="7" t="s">
        <v>16</v>
      </c>
      <c r="I6" s="7" t="s">
        <v>17</v>
      </c>
      <c r="J6" s="7" t="s">
        <v>15</v>
      </c>
      <c r="K6" s="7" t="s">
        <v>16</v>
      </c>
      <c r="L6" s="7" t="s">
        <v>17</v>
      </c>
      <c r="M6" s="7" t="s">
        <v>15</v>
      </c>
      <c r="N6" s="7" t="s">
        <v>16</v>
      </c>
      <c r="O6" s="7" t="s">
        <v>17</v>
      </c>
      <c r="P6" s="38"/>
      <c r="Q6" s="37"/>
      <c r="R6" s="38"/>
    </row>
    <row r="7" spans="1:18" ht="23.45" customHeight="1">
      <c r="A7" s="6" t="s">
        <v>9</v>
      </c>
      <c r="B7" s="8">
        <f t="shared" ref="B7:O7" si="0">B9+B11+B10+B8+B12</f>
        <v>1141</v>
      </c>
      <c r="C7" s="8">
        <f t="shared" si="0"/>
        <v>550</v>
      </c>
      <c r="D7" s="8">
        <f t="shared" si="0"/>
        <v>49</v>
      </c>
      <c r="E7" s="8">
        <f t="shared" si="0"/>
        <v>5</v>
      </c>
      <c r="F7" s="8">
        <f t="shared" si="0"/>
        <v>44</v>
      </c>
      <c r="G7" s="8">
        <f t="shared" si="0"/>
        <v>516</v>
      </c>
      <c r="H7" s="8">
        <f t="shared" si="0"/>
        <v>107</v>
      </c>
      <c r="I7" s="8">
        <f t="shared" si="0"/>
        <v>409</v>
      </c>
      <c r="J7" s="8">
        <f t="shared" si="0"/>
        <v>6</v>
      </c>
      <c r="K7" s="8">
        <f t="shared" si="0"/>
        <v>0</v>
      </c>
      <c r="L7" s="8">
        <f t="shared" si="0"/>
        <v>6</v>
      </c>
      <c r="M7" s="8">
        <f t="shared" si="0"/>
        <v>20</v>
      </c>
      <c r="N7" s="8">
        <f t="shared" si="0"/>
        <v>1</v>
      </c>
      <c r="O7" s="8">
        <f t="shared" si="0"/>
        <v>19</v>
      </c>
      <c r="P7" s="6">
        <v>900</v>
      </c>
      <c r="Q7" s="8">
        <f>Q9+Q11+Q10+Q8+Q12</f>
        <v>495000</v>
      </c>
      <c r="R7" s="8">
        <f>R9+R11+R10+R8+R12</f>
        <v>1026900</v>
      </c>
    </row>
    <row r="8" spans="1:18" s="1" customFormat="1" ht="23.45" customHeight="1">
      <c r="A8" s="9" t="s">
        <v>18</v>
      </c>
      <c r="B8" s="10">
        <f>C8+D8+G8+J8+M8</f>
        <v>320</v>
      </c>
      <c r="C8" s="9">
        <v>157</v>
      </c>
      <c r="D8" s="10">
        <f>E8+F8</f>
        <v>15</v>
      </c>
      <c r="E8" s="9">
        <v>2</v>
      </c>
      <c r="F8" s="9">
        <v>13</v>
      </c>
      <c r="G8" s="10">
        <f>H8+I8</f>
        <v>141</v>
      </c>
      <c r="H8" s="9">
        <v>33</v>
      </c>
      <c r="I8" s="9">
        <v>108</v>
      </c>
      <c r="J8" s="10">
        <f>K8+L8</f>
        <v>2</v>
      </c>
      <c r="K8" s="9"/>
      <c r="L8" s="9">
        <v>2</v>
      </c>
      <c r="M8" s="10">
        <f>N8+O8</f>
        <v>5</v>
      </c>
      <c r="N8" s="9"/>
      <c r="O8" s="9">
        <v>5</v>
      </c>
      <c r="P8" s="9">
        <v>900</v>
      </c>
      <c r="Q8" s="10">
        <f>C8*900</f>
        <v>141300</v>
      </c>
      <c r="R8" s="10">
        <f>B8*P8</f>
        <v>288000</v>
      </c>
    </row>
    <row r="9" spans="1:18" s="1" customFormat="1" ht="23.45" customHeight="1">
      <c r="A9" s="9" t="s">
        <v>19</v>
      </c>
      <c r="B9" s="10">
        <f>C9+D9+G9+J9+M9</f>
        <v>284</v>
      </c>
      <c r="C9" s="9">
        <v>151</v>
      </c>
      <c r="D9" s="10">
        <f>E9+F9</f>
        <v>11</v>
      </c>
      <c r="E9" s="9">
        <v>0</v>
      </c>
      <c r="F9" s="9">
        <v>11</v>
      </c>
      <c r="G9" s="10">
        <v>114</v>
      </c>
      <c r="H9" s="9">
        <v>24</v>
      </c>
      <c r="I9" s="9">
        <v>90</v>
      </c>
      <c r="J9" s="10">
        <f>K9+L9</f>
        <v>3</v>
      </c>
      <c r="K9" s="9"/>
      <c r="L9" s="9">
        <v>3</v>
      </c>
      <c r="M9" s="10">
        <f>N9+O9</f>
        <v>5</v>
      </c>
      <c r="N9" s="32">
        <v>0</v>
      </c>
      <c r="O9" s="32">
        <v>5</v>
      </c>
      <c r="P9" s="9">
        <v>900</v>
      </c>
      <c r="Q9" s="10">
        <f>C9*900</f>
        <v>135900</v>
      </c>
      <c r="R9" s="10">
        <f>B9*P9</f>
        <v>255600</v>
      </c>
    </row>
    <row r="10" spans="1:18" s="1" customFormat="1" ht="23.45" customHeight="1">
      <c r="A10" s="9" t="s">
        <v>20</v>
      </c>
      <c r="B10" s="10">
        <f>C10+D10+G10+J10+M10</f>
        <v>331</v>
      </c>
      <c r="C10" s="9">
        <v>167</v>
      </c>
      <c r="D10" s="10">
        <f>E10+F10</f>
        <v>12</v>
      </c>
      <c r="E10" s="9">
        <v>0</v>
      </c>
      <c r="F10" s="9">
        <v>12</v>
      </c>
      <c r="G10" s="10">
        <f>H10+I10</f>
        <v>148</v>
      </c>
      <c r="H10" s="9">
        <v>18</v>
      </c>
      <c r="I10" s="9">
        <v>130</v>
      </c>
      <c r="J10" s="10">
        <f>K10+L10</f>
        <v>0</v>
      </c>
      <c r="K10" s="9"/>
      <c r="L10" s="9"/>
      <c r="M10" s="10">
        <f>N10+O10</f>
        <v>4</v>
      </c>
      <c r="N10" s="9"/>
      <c r="O10" s="9">
        <v>4</v>
      </c>
      <c r="P10" s="9">
        <v>900</v>
      </c>
      <c r="Q10" s="10">
        <f>C10*900</f>
        <v>150300</v>
      </c>
      <c r="R10" s="10">
        <f>B10*P10</f>
        <v>297900</v>
      </c>
    </row>
    <row r="11" spans="1:18" s="1" customFormat="1" ht="23.45" customHeight="1">
      <c r="A11" s="9" t="s">
        <v>21</v>
      </c>
      <c r="B11" s="10">
        <f>C11+D11+G11+J11+M11</f>
        <v>138</v>
      </c>
      <c r="C11" s="9">
        <v>50</v>
      </c>
      <c r="D11" s="10">
        <f>E11+F11</f>
        <v>8</v>
      </c>
      <c r="E11" s="9">
        <v>3</v>
      </c>
      <c r="F11" s="9">
        <v>5</v>
      </c>
      <c r="G11" s="10">
        <f>H11+I11</f>
        <v>75</v>
      </c>
      <c r="H11" s="12">
        <v>26</v>
      </c>
      <c r="I11" s="12">
        <v>49</v>
      </c>
      <c r="J11" s="10">
        <f>K11+L11</f>
        <v>1</v>
      </c>
      <c r="K11" s="9"/>
      <c r="L11" s="9">
        <v>1</v>
      </c>
      <c r="M11" s="10">
        <f>N11+O11</f>
        <v>4</v>
      </c>
      <c r="N11" s="9">
        <v>1</v>
      </c>
      <c r="O11" s="9">
        <v>3</v>
      </c>
      <c r="P11" s="9">
        <v>900</v>
      </c>
      <c r="Q11" s="10">
        <f>C11*900</f>
        <v>45000</v>
      </c>
      <c r="R11" s="10">
        <f>B11*P11</f>
        <v>124200</v>
      </c>
    </row>
    <row r="12" spans="1:18" s="1" customFormat="1" ht="23.45" customHeight="1">
      <c r="A12" s="9" t="s">
        <v>22</v>
      </c>
      <c r="B12" s="10">
        <f>C12+D12+G12+J12+M12</f>
        <v>68</v>
      </c>
      <c r="C12" s="9">
        <v>25</v>
      </c>
      <c r="D12" s="10">
        <f>E12+F12</f>
        <v>3</v>
      </c>
      <c r="E12" s="9">
        <v>0</v>
      </c>
      <c r="F12" s="9">
        <v>3</v>
      </c>
      <c r="G12" s="10">
        <f>H12+I12</f>
        <v>38</v>
      </c>
      <c r="H12" s="9">
        <v>6</v>
      </c>
      <c r="I12" s="9">
        <v>32</v>
      </c>
      <c r="J12" s="10">
        <f>K12+L12</f>
        <v>0</v>
      </c>
      <c r="K12" s="9"/>
      <c r="L12" s="9"/>
      <c r="M12" s="10">
        <f>N12+O12</f>
        <v>2</v>
      </c>
      <c r="N12" s="9"/>
      <c r="O12" s="9">
        <v>2</v>
      </c>
      <c r="P12" s="9">
        <v>900</v>
      </c>
      <c r="Q12" s="10">
        <f>C12*900</f>
        <v>22500</v>
      </c>
      <c r="R12" s="10">
        <f>B12*P12</f>
        <v>61200</v>
      </c>
    </row>
    <row r="13" spans="1:18" ht="14.25">
      <c r="A13" s="13" t="s">
        <v>23</v>
      </c>
      <c r="B13" s="13"/>
      <c r="C13" s="13"/>
      <c r="D13" s="13"/>
      <c r="E13" s="13" t="s">
        <v>24</v>
      </c>
      <c r="F13" s="13"/>
      <c r="G13" s="14"/>
      <c r="H13" s="13"/>
      <c r="I13" s="13"/>
      <c r="J13" s="13" t="s">
        <v>25</v>
      </c>
      <c r="K13" s="14"/>
      <c r="L13" s="14"/>
    </row>
    <row r="14" spans="1:18">
      <c r="A14" s="33" t="s">
        <v>26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8">
      <c r="A15" s="34" t="s">
        <v>27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>
      <c r="A16" s="34" t="s">
        <v>28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18">
      <c r="A17" s="34" t="s">
        <v>29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18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</sheetData>
  <sheetProtection formatCells="0" insertHyperlinks="0" autoFilter="0"/>
  <mergeCells count="17">
    <mergeCell ref="A2:R2"/>
    <mergeCell ref="P3:R3"/>
    <mergeCell ref="B4:O4"/>
    <mergeCell ref="D5:F5"/>
    <mergeCell ref="G5:I5"/>
    <mergeCell ref="J5:L5"/>
    <mergeCell ref="M5:O5"/>
    <mergeCell ref="A14:R14"/>
    <mergeCell ref="A15:R15"/>
    <mergeCell ref="A16:R16"/>
    <mergeCell ref="A17:R17"/>
    <mergeCell ref="A4:A6"/>
    <mergeCell ref="B5:B6"/>
    <mergeCell ref="C5:C6"/>
    <mergeCell ref="P4:P6"/>
    <mergeCell ref="Q4:Q6"/>
    <mergeCell ref="R4:R6"/>
  </mergeCells>
  <phoneticPr fontId="40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sqref="A1:N1"/>
    </sheetView>
  </sheetViews>
  <sheetFormatPr defaultColWidth="9" defaultRowHeight="13.5"/>
  <cols>
    <col min="1" max="1" width="19.375" customWidth="1"/>
    <col min="12" max="12" width="7.5" customWidth="1"/>
    <col min="13" max="13" width="8.125" customWidth="1"/>
    <col min="14" max="14" width="6.5" customWidth="1"/>
  </cols>
  <sheetData>
    <row r="1" spans="1:14" ht="20.25">
      <c r="A1" s="46" t="s">
        <v>54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20.25">
      <c r="A2" s="47" t="s">
        <v>1</v>
      </c>
      <c r="B2" s="47"/>
      <c r="C2" s="47"/>
      <c r="D2" s="47"/>
      <c r="E2" s="47"/>
      <c r="F2" s="47"/>
      <c r="G2" s="47"/>
      <c r="H2" s="47"/>
      <c r="I2" s="28"/>
      <c r="J2" s="28"/>
      <c r="K2" s="48" t="s">
        <v>30</v>
      </c>
      <c r="L2" s="48"/>
      <c r="M2" s="48"/>
      <c r="N2" s="16"/>
    </row>
    <row r="3" spans="1:14" ht="29.45" customHeight="1">
      <c r="A3" s="50" t="s">
        <v>31</v>
      </c>
      <c r="B3" s="50" t="s">
        <v>32</v>
      </c>
      <c r="C3" s="51" t="s">
        <v>33</v>
      </c>
      <c r="D3" s="49" t="s">
        <v>34</v>
      </c>
      <c r="E3" s="49"/>
      <c r="F3" s="53" t="s">
        <v>35</v>
      </c>
      <c r="G3" s="50" t="s">
        <v>36</v>
      </c>
      <c r="H3" s="53" t="s">
        <v>37</v>
      </c>
      <c r="I3" s="50" t="s">
        <v>38</v>
      </c>
      <c r="J3" s="50" t="s">
        <v>39</v>
      </c>
      <c r="K3" s="50" t="s">
        <v>40</v>
      </c>
      <c r="L3" s="49" t="s">
        <v>41</v>
      </c>
      <c r="M3" s="49"/>
      <c r="N3" s="49"/>
    </row>
    <row r="4" spans="1:14" ht="29.45" customHeight="1">
      <c r="A4" s="50"/>
      <c r="B4" s="50"/>
      <c r="C4" s="52"/>
      <c r="D4" s="18" t="s">
        <v>10</v>
      </c>
      <c r="E4" s="18" t="s">
        <v>42</v>
      </c>
      <c r="F4" s="53"/>
      <c r="G4" s="50"/>
      <c r="H4" s="53"/>
      <c r="I4" s="50"/>
      <c r="J4" s="50"/>
      <c r="K4" s="50"/>
      <c r="L4" s="18" t="s">
        <v>43</v>
      </c>
      <c r="M4" s="18" t="s">
        <v>44</v>
      </c>
      <c r="N4" s="18" t="s">
        <v>45</v>
      </c>
    </row>
    <row r="5" spans="1:14" ht="29.25" customHeight="1">
      <c r="A5" s="17" t="s">
        <v>9</v>
      </c>
      <c r="B5" s="19">
        <f>SUM(B6:B10)</f>
        <v>19611</v>
      </c>
      <c r="C5" s="19">
        <f t="shared" ref="C5:C10" si="0">D5+E5+G5+I5</f>
        <v>2921</v>
      </c>
      <c r="D5" s="19">
        <f t="shared" ref="D5:K5" si="1">SUM(D6:D10)</f>
        <v>550</v>
      </c>
      <c r="E5" s="19">
        <f t="shared" si="1"/>
        <v>872</v>
      </c>
      <c r="F5" s="19">
        <f t="shared" si="1"/>
        <v>2133000</v>
      </c>
      <c r="G5" s="19">
        <f t="shared" si="1"/>
        <v>870</v>
      </c>
      <c r="H5" s="19">
        <f t="shared" si="1"/>
        <v>1087500</v>
      </c>
      <c r="I5" s="19">
        <f t="shared" si="1"/>
        <v>629</v>
      </c>
      <c r="J5" s="19">
        <f t="shared" si="1"/>
        <v>471750</v>
      </c>
      <c r="K5" s="19">
        <f t="shared" si="1"/>
        <v>3692250</v>
      </c>
      <c r="L5" s="29">
        <v>0</v>
      </c>
      <c r="M5" s="29">
        <v>0</v>
      </c>
      <c r="N5" s="29">
        <v>0</v>
      </c>
    </row>
    <row r="6" spans="1:14" s="1" customFormat="1" ht="29.25" customHeight="1">
      <c r="A6" s="20" t="s">
        <v>18</v>
      </c>
      <c r="B6" s="17">
        <v>5308</v>
      </c>
      <c r="C6" s="19">
        <f t="shared" si="0"/>
        <v>1051</v>
      </c>
      <c r="D6" s="17">
        <v>157</v>
      </c>
      <c r="E6" s="21">
        <v>361</v>
      </c>
      <c r="F6" s="22">
        <f>(D6+E6)*1500</f>
        <v>777000</v>
      </c>
      <c r="G6" s="21">
        <v>408</v>
      </c>
      <c r="H6" s="22">
        <f>G6*1250</f>
        <v>510000</v>
      </c>
      <c r="I6" s="21">
        <v>125</v>
      </c>
      <c r="J6" s="22">
        <f>I6*750</f>
        <v>93750</v>
      </c>
      <c r="K6" s="21">
        <f>F6+H6+J6</f>
        <v>1380750</v>
      </c>
      <c r="L6" s="30"/>
      <c r="M6" s="31"/>
      <c r="N6" s="31"/>
    </row>
    <row r="7" spans="1:14" s="1" customFormat="1" ht="29.25" customHeight="1">
      <c r="A7" s="23" t="s">
        <v>19</v>
      </c>
      <c r="B7" s="18">
        <v>4289</v>
      </c>
      <c r="C7" s="19">
        <f t="shared" si="0"/>
        <v>460</v>
      </c>
      <c r="D7" s="18">
        <v>151</v>
      </c>
      <c r="E7" s="21">
        <v>165</v>
      </c>
      <c r="F7" s="22">
        <f>(D7+E7)*1500</f>
        <v>474000</v>
      </c>
      <c r="G7" s="21">
        <v>95</v>
      </c>
      <c r="H7" s="22">
        <f>G7*1250</f>
        <v>118750</v>
      </c>
      <c r="I7" s="21">
        <v>49</v>
      </c>
      <c r="J7" s="22">
        <f>I7*750</f>
        <v>36750</v>
      </c>
      <c r="K7" s="21">
        <f>F7+H7+J7</f>
        <v>629500</v>
      </c>
      <c r="L7" s="30"/>
      <c r="M7" s="31"/>
      <c r="N7" s="31"/>
    </row>
    <row r="8" spans="1:14" s="1" customFormat="1" ht="29.25" customHeight="1">
      <c r="A8" s="24" t="s">
        <v>20</v>
      </c>
      <c r="B8" s="17">
        <v>4320</v>
      </c>
      <c r="C8" s="19">
        <f t="shared" si="0"/>
        <v>875</v>
      </c>
      <c r="D8" s="17">
        <v>167</v>
      </c>
      <c r="E8" s="21">
        <v>207</v>
      </c>
      <c r="F8" s="22">
        <f>(D8+E8)*1500</f>
        <v>561000</v>
      </c>
      <c r="G8" s="21">
        <v>280</v>
      </c>
      <c r="H8" s="22">
        <f>G8*1250</f>
        <v>350000</v>
      </c>
      <c r="I8" s="21">
        <v>221</v>
      </c>
      <c r="J8" s="22">
        <f>I8*750</f>
        <v>165750</v>
      </c>
      <c r="K8" s="21">
        <f>F8+H8+J8</f>
        <v>1076750</v>
      </c>
      <c r="L8" s="30"/>
      <c r="M8" s="31"/>
      <c r="N8" s="31"/>
    </row>
    <row r="9" spans="1:14" s="1" customFormat="1" ht="29.25" customHeight="1">
      <c r="A9" s="24" t="s">
        <v>21</v>
      </c>
      <c r="B9" s="17">
        <v>3055</v>
      </c>
      <c r="C9" s="19">
        <f t="shared" si="0"/>
        <v>261</v>
      </c>
      <c r="D9" s="25">
        <v>50</v>
      </c>
      <c r="E9" s="21">
        <v>88</v>
      </c>
      <c r="F9" s="22">
        <f>(D9+E9)*1500</f>
        <v>207000</v>
      </c>
      <c r="G9" s="21">
        <v>41</v>
      </c>
      <c r="H9" s="22">
        <f>G9*1250</f>
        <v>51250</v>
      </c>
      <c r="I9" s="21">
        <v>82</v>
      </c>
      <c r="J9" s="22">
        <f>I9*750</f>
        <v>61500</v>
      </c>
      <c r="K9" s="21">
        <f>F9+H9+J9</f>
        <v>319750</v>
      </c>
      <c r="L9" s="30"/>
      <c r="M9" s="31"/>
      <c r="N9" s="31"/>
    </row>
    <row r="10" spans="1:14" s="1" customFormat="1" ht="29.25" customHeight="1">
      <c r="A10" s="20" t="s">
        <v>22</v>
      </c>
      <c r="B10" s="17">
        <v>2639</v>
      </c>
      <c r="C10" s="19">
        <f t="shared" si="0"/>
        <v>274</v>
      </c>
      <c r="D10" s="17">
        <v>25</v>
      </c>
      <c r="E10" s="21">
        <v>51</v>
      </c>
      <c r="F10" s="22">
        <f>(D10+E10)*1500</f>
        <v>114000</v>
      </c>
      <c r="G10" s="21">
        <v>46</v>
      </c>
      <c r="H10" s="22">
        <f>G10*1250</f>
        <v>57500</v>
      </c>
      <c r="I10" s="21">
        <v>152</v>
      </c>
      <c r="J10" s="22">
        <f>I10*750</f>
        <v>114000</v>
      </c>
      <c r="K10" s="21">
        <f>F10+H10+J10</f>
        <v>285500</v>
      </c>
      <c r="L10" s="30"/>
      <c r="M10" s="31"/>
      <c r="N10" s="31"/>
    </row>
    <row r="11" spans="1:14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14">
      <c r="A13" s="27" t="s">
        <v>46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</sheetData>
  <sheetProtection formatCells="0" insertHyperlinks="0" autoFilter="0"/>
  <mergeCells count="14">
    <mergeCell ref="A1:N1"/>
    <mergeCell ref="A2:H2"/>
    <mergeCell ref="K2:M2"/>
    <mergeCell ref="D3:E3"/>
    <mergeCell ref="L3:N3"/>
    <mergeCell ref="A3:A4"/>
    <mergeCell ref="B3:B4"/>
    <mergeCell ref="C3:C4"/>
    <mergeCell ref="F3:F4"/>
    <mergeCell ref="G3:G4"/>
    <mergeCell ref="H3:H4"/>
    <mergeCell ref="I3:I4"/>
    <mergeCell ref="J3:J4"/>
    <mergeCell ref="K3:K4"/>
  </mergeCells>
  <phoneticPr fontId="40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A2" sqref="A2:L2"/>
    </sheetView>
  </sheetViews>
  <sheetFormatPr defaultColWidth="9" defaultRowHeight="13.5"/>
  <cols>
    <col min="1" max="1" width="12.25" customWidth="1"/>
    <col min="2" max="2" width="11.875" customWidth="1"/>
    <col min="3" max="3" width="14.625" customWidth="1"/>
    <col min="4" max="4" width="10.25" customWidth="1"/>
    <col min="5" max="5" width="8.25" customWidth="1"/>
    <col min="6" max="6" width="7.75" customWidth="1"/>
    <col min="7" max="7" width="7.5" customWidth="1"/>
    <col min="8" max="8" width="9.125" customWidth="1"/>
    <col min="9" max="9" width="8.5" customWidth="1"/>
    <col min="10" max="10" width="10.75" customWidth="1"/>
    <col min="11" max="11" width="10.625" customWidth="1"/>
    <col min="12" max="12" width="11" customWidth="1"/>
  </cols>
  <sheetData>
    <row r="1" spans="1:12" ht="12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48" customHeight="1">
      <c r="A2" s="55" t="s">
        <v>53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2.15" customHeight="1">
      <c r="A3" s="3" t="s">
        <v>1</v>
      </c>
      <c r="B3" s="4"/>
      <c r="C3" s="4"/>
      <c r="D3" s="4"/>
      <c r="E3" s="5" t="s">
        <v>47</v>
      </c>
      <c r="F3" s="4"/>
      <c r="G3" s="4"/>
      <c r="H3" s="4"/>
      <c r="I3" s="4"/>
      <c r="J3" s="42" t="s">
        <v>3</v>
      </c>
      <c r="K3" s="42"/>
      <c r="L3" s="42"/>
    </row>
    <row r="4" spans="1:12" ht="22.9" customHeight="1">
      <c r="A4" s="35" t="s">
        <v>4</v>
      </c>
      <c r="B4" s="35" t="s">
        <v>48</v>
      </c>
      <c r="C4" s="35"/>
      <c r="D4" s="35"/>
      <c r="E4" s="35"/>
      <c r="F4" s="35"/>
      <c r="G4" s="35"/>
      <c r="H4" s="35"/>
      <c r="I4" s="35"/>
      <c r="J4" s="38" t="s">
        <v>49</v>
      </c>
      <c r="K4" s="36" t="s">
        <v>50</v>
      </c>
      <c r="L4" s="38" t="s">
        <v>51</v>
      </c>
    </row>
    <row r="5" spans="1:12" ht="25.9" customHeight="1">
      <c r="A5" s="35"/>
      <c r="B5" s="35" t="s">
        <v>9</v>
      </c>
      <c r="C5" s="36" t="s">
        <v>10</v>
      </c>
      <c r="D5" s="38" t="s">
        <v>12</v>
      </c>
      <c r="E5" s="38"/>
      <c r="F5" s="38"/>
      <c r="G5" s="43" t="s">
        <v>13</v>
      </c>
      <c r="H5" s="44"/>
      <c r="I5" s="45"/>
      <c r="J5" s="38"/>
      <c r="K5" s="39"/>
      <c r="L5" s="38"/>
    </row>
    <row r="6" spans="1:12" ht="25.9" customHeight="1">
      <c r="A6" s="35"/>
      <c r="B6" s="35"/>
      <c r="C6" s="37"/>
      <c r="D6" s="7" t="s">
        <v>15</v>
      </c>
      <c r="E6" s="7" t="s">
        <v>16</v>
      </c>
      <c r="F6" s="7" t="s">
        <v>17</v>
      </c>
      <c r="G6" s="7" t="s">
        <v>15</v>
      </c>
      <c r="H6" s="7" t="s">
        <v>16</v>
      </c>
      <c r="I6" s="7" t="s">
        <v>17</v>
      </c>
      <c r="J6" s="38"/>
      <c r="K6" s="37"/>
      <c r="L6" s="38"/>
    </row>
    <row r="7" spans="1:12" ht="24.95" customHeight="1">
      <c r="A7" s="6" t="s">
        <v>9</v>
      </c>
      <c r="B7" s="8">
        <f>B9+B11+B10+B8+B12</f>
        <v>1072</v>
      </c>
      <c r="C7" s="8">
        <f>C9+C11+C10+C8+C12</f>
        <v>550</v>
      </c>
      <c r="D7" s="8">
        <f t="shared" ref="D7:I7" si="0">D9+D11+D10+D8+D12</f>
        <v>516</v>
      </c>
      <c r="E7" s="8">
        <f t="shared" si="0"/>
        <v>107</v>
      </c>
      <c r="F7" s="8">
        <f t="shared" si="0"/>
        <v>409</v>
      </c>
      <c r="G7" s="8">
        <f t="shared" si="0"/>
        <v>6</v>
      </c>
      <c r="H7" s="8">
        <f t="shared" si="0"/>
        <v>0</v>
      </c>
      <c r="I7" s="8">
        <f t="shared" si="0"/>
        <v>6</v>
      </c>
      <c r="J7" s="8">
        <v>200</v>
      </c>
      <c r="K7" s="8">
        <f t="shared" ref="K7:L7" si="1">K9+K11+K10+K8+K12</f>
        <v>109800</v>
      </c>
      <c r="L7" s="8">
        <f t="shared" si="1"/>
        <v>214400</v>
      </c>
    </row>
    <row r="8" spans="1:12" s="1" customFormat="1" ht="24.95" customHeight="1">
      <c r="A8" s="9" t="s">
        <v>18</v>
      </c>
      <c r="B8" s="10">
        <f>C8+D8+G8</f>
        <v>300</v>
      </c>
      <c r="C8" s="9">
        <v>157</v>
      </c>
      <c r="D8" s="10">
        <f>E8+F8</f>
        <v>141</v>
      </c>
      <c r="E8" s="9">
        <v>33</v>
      </c>
      <c r="F8" s="9">
        <v>108</v>
      </c>
      <c r="G8" s="10">
        <f>H8+I8</f>
        <v>2</v>
      </c>
      <c r="H8" s="9"/>
      <c r="I8" s="9">
        <v>2</v>
      </c>
      <c r="J8" s="9">
        <v>200</v>
      </c>
      <c r="K8" s="10">
        <f>C8*200</f>
        <v>31400</v>
      </c>
      <c r="L8" s="10">
        <f>B8*200</f>
        <v>60000</v>
      </c>
    </row>
    <row r="9" spans="1:12" s="1" customFormat="1" ht="24.95" customHeight="1">
      <c r="A9" s="9" t="s">
        <v>19</v>
      </c>
      <c r="B9" s="10">
        <f>C9+D9+G9</f>
        <v>268</v>
      </c>
      <c r="C9" s="11">
        <v>151</v>
      </c>
      <c r="D9" s="10">
        <f>E9+F9</f>
        <v>114</v>
      </c>
      <c r="E9" s="11">
        <v>24</v>
      </c>
      <c r="F9" s="11">
        <v>90</v>
      </c>
      <c r="G9" s="10">
        <f>H9+I9</f>
        <v>3</v>
      </c>
      <c r="H9" s="11"/>
      <c r="I9" s="11">
        <v>3</v>
      </c>
      <c r="J9" s="11">
        <v>200</v>
      </c>
      <c r="K9" s="15">
        <v>30000</v>
      </c>
      <c r="L9" s="10">
        <f>B9*200</f>
        <v>53600</v>
      </c>
    </row>
    <row r="10" spans="1:12" s="1" customFormat="1" ht="24.95" customHeight="1">
      <c r="A10" s="9" t="s">
        <v>20</v>
      </c>
      <c r="B10" s="10">
        <f>C10+D10+G10</f>
        <v>315</v>
      </c>
      <c r="C10" s="9">
        <v>167</v>
      </c>
      <c r="D10" s="10">
        <f>E10+F10</f>
        <v>148</v>
      </c>
      <c r="E10" s="9">
        <v>18</v>
      </c>
      <c r="F10" s="9">
        <v>130</v>
      </c>
      <c r="G10" s="10">
        <f>H10+I10</f>
        <v>0</v>
      </c>
      <c r="H10" s="9"/>
      <c r="I10" s="9"/>
      <c r="J10" s="9">
        <v>200</v>
      </c>
      <c r="K10" s="10">
        <f>C10*200</f>
        <v>33400</v>
      </c>
      <c r="L10" s="10">
        <f>B10*200</f>
        <v>63000</v>
      </c>
    </row>
    <row r="11" spans="1:12" s="1" customFormat="1" ht="24.95" customHeight="1">
      <c r="A11" s="9" t="s">
        <v>21</v>
      </c>
      <c r="B11" s="10">
        <f>C11+D11+G11</f>
        <v>126</v>
      </c>
      <c r="C11" s="9">
        <v>50</v>
      </c>
      <c r="D11" s="10">
        <f>E11+F11</f>
        <v>75</v>
      </c>
      <c r="E11" s="12">
        <v>26</v>
      </c>
      <c r="F11" s="12">
        <v>49</v>
      </c>
      <c r="G11" s="10">
        <f>H11+I11</f>
        <v>1</v>
      </c>
      <c r="H11" s="9"/>
      <c r="I11" s="9">
        <v>1</v>
      </c>
      <c r="J11" s="9">
        <v>200</v>
      </c>
      <c r="K11" s="10">
        <f>C11*200</f>
        <v>10000</v>
      </c>
      <c r="L11" s="10">
        <f>B11*200</f>
        <v>25200</v>
      </c>
    </row>
    <row r="12" spans="1:12" s="1" customFormat="1" ht="24.95" customHeight="1">
      <c r="A12" s="9" t="s">
        <v>22</v>
      </c>
      <c r="B12" s="10">
        <f>C12+D12+G12</f>
        <v>63</v>
      </c>
      <c r="C12" s="9">
        <v>25</v>
      </c>
      <c r="D12" s="10">
        <f>E12+F12</f>
        <v>38</v>
      </c>
      <c r="E12" s="9">
        <v>6</v>
      </c>
      <c r="F12" s="9">
        <v>32</v>
      </c>
      <c r="G12" s="10">
        <f>H12+I12</f>
        <v>0</v>
      </c>
      <c r="H12" s="9"/>
      <c r="I12" s="9"/>
      <c r="J12" s="9">
        <v>200</v>
      </c>
      <c r="K12" s="10">
        <f>C12*200</f>
        <v>5000</v>
      </c>
      <c r="L12" s="10">
        <f>B12*200</f>
        <v>12600</v>
      </c>
    </row>
    <row r="13" spans="1:12" ht="14.25">
      <c r="A13" s="13" t="s">
        <v>23</v>
      </c>
      <c r="B13" s="13"/>
      <c r="C13" s="13"/>
      <c r="D13" s="13"/>
      <c r="E13" s="13" t="s">
        <v>24</v>
      </c>
      <c r="F13" s="13"/>
      <c r="G13" s="14"/>
      <c r="H13" s="13"/>
      <c r="I13" s="13"/>
      <c r="J13" s="13" t="s">
        <v>25</v>
      </c>
      <c r="K13" s="14"/>
      <c r="L13" s="14"/>
    </row>
    <row r="14" spans="1:12">
      <c r="A14" s="33" t="s">
        <v>26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2">
      <c r="A15" s="54" t="s">
        <v>52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2">
      <c r="A16" s="34" t="s">
        <v>28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</sheetData>
  <sheetProtection formatCells="0" insertHyperlinks="0" autoFilter="0"/>
  <mergeCells count="14">
    <mergeCell ref="A2:L2"/>
    <mergeCell ref="J3:L3"/>
    <mergeCell ref="B4:I4"/>
    <mergeCell ref="D5:F5"/>
    <mergeCell ref="G5:I5"/>
    <mergeCell ref="A14:L14"/>
    <mergeCell ref="A15:L15"/>
    <mergeCell ref="A16:L16"/>
    <mergeCell ref="A4:A6"/>
    <mergeCell ref="B5:B6"/>
    <mergeCell ref="C5:C6"/>
    <mergeCell ref="J4:J6"/>
    <mergeCell ref="K4:K6"/>
    <mergeCell ref="L4:L6"/>
  </mergeCells>
  <phoneticPr fontId="40" type="noConversion"/>
  <pageMargins left="0.94444444444444398" right="0.70833333333333304" top="0.74791666666666701" bottom="0.74791666666666701" header="0.31458333333333299" footer="0.31458333333333299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5" sqref="A5:XFD5"/>
    </sheetView>
  </sheetViews>
  <sheetFormatPr defaultColWidth="9" defaultRowHeight="13.5"/>
  <sheetData/>
  <sheetProtection formatCells="0" insertHyperlinks="0" autoFilter="0"/>
  <phoneticPr fontId="40" type="noConversion"/>
  <pageMargins left="0.75" right="0.75" top="1" bottom="1" header="0.5" footer="0.5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5" interlineOnOff="0" interlineColor="0" isDbSheet="0"/>
    <woSheetProps sheetStid="2" interlineOnOff="0" interlineColor="0" isDbSheet="0"/>
    <woSheetProps sheetStid="4" interlineOnOff="0" interlineColor="0" isDbSheet="0"/>
    <woSheetProps sheetStid="3" interlineOnOff="0" interlineColor="0" isDbSheet="0"/>
    <woSheetProps sheetStid="7" interlineOnOff="0" interlineColor="0" isDbSheet="0"/>
  </woSheetsProps>
  <woBookProps>
    <bookSettings isFilterShared="1" isAutoUpdatePaused="0" filterType="conn" isMergeTasksAutoUpdate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5"/>
  <pixelatorList sheetStid="2"/>
  <pixelatorList sheetStid="4"/>
  <pixelatorList sheetStid="3"/>
  <pixelatorList sheetStid="7"/>
  <pixelatorList sheetStid="8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免学费统计表</vt:lpstr>
      <vt:lpstr>助学金统计表</vt:lpstr>
      <vt:lpstr>免教科书费统计表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胡大高</cp:lastModifiedBy>
  <cp:lastPrinted>2019-02-16T07:01:00Z</cp:lastPrinted>
  <dcterms:created xsi:type="dcterms:W3CDTF">2016-09-01T07:32:00Z</dcterms:created>
  <dcterms:modified xsi:type="dcterms:W3CDTF">2023-01-12T06:32:41Z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8AAE6ED8B92F41B193FBA7E7CD0CD0D3</vt:lpwstr>
  </property>
</Properties>
</file>