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\各资助汇总表\"/>
    </mc:Choice>
  </mc:AlternateContent>
  <bookViews>
    <workbookView xWindow="0" yWindow="0" windowWidth="25200" windowHeight="11640" tabRatio="566"/>
  </bookViews>
  <sheets>
    <sheet name="统计表 " sheetId="6" r:id="rId1"/>
  </sheets>
  <externalReferences>
    <externalReference r:id="rId2"/>
  </externalReferences>
  <definedNames>
    <definedName name="_xlnm._FilterDatabase" localSheetId="0" hidden="1">'统计表 '!$A$5:$AE$44</definedName>
    <definedName name="省">[1]省市!$A$1:$A$32</definedName>
  </definedNames>
  <calcPr calcId="162913"/>
</workbook>
</file>

<file path=xl/calcChain.xml><?xml version="1.0" encoding="utf-8"?>
<calcChain xmlns="http://schemas.openxmlformats.org/spreadsheetml/2006/main">
  <c r="AC42" i="6" l="1"/>
  <c r="AB42" i="6"/>
  <c r="W42" i="6"/>
  <c r="R42" i="6"/>
  <c r="J42" i="6"/>
  <c r="I42" i="6"/>
  <c r="H42" i="6"/>
  <c r="G42" i="6"/>
  <c r="F42" i="6"/>
  <c r="AC35" i="6"/>
  <c r="AA35" i="6"/>
  <c r="V35" i="6"/>
  <c r="Q35" i="6"/>
  <c r="H34" i="6"/>
  <c r="G34" i="6"/>
  <c r="F34" i="6"/>
  <c r="AC33" i="6"/>
  <c r="AC32" i="6"/>
  <c r="AC31" i="6"/>
  <c r="AC30" i="6"/>
  <c r="AC29" i="6"/>
  <c r="W28" i="6"/>
  <c r="V28" i="6"/>
  <c r="Q28" i="6"/>
  <c r="R28" i="6" s="1"/>
  <c r="J28" i="6"/>
  <c r="AC28" i="6" s="1"/>
  <c r="I28" i="6"/>
  <c r="AA27" i="6"/>
  <c r="AB27" i="6" s="1"/>
  <c r="AB34" i="6" s="1"/>
  <c r="V27" i="6"/>
  <c r="W27" i="6" s="1"/>
  <c r="W34" i="6" s="1"/>
  <c r="Q27" i="6"/>
  <c r="R27" i="6" s="1"/>
  <c r="R34" i="6" s="1"/>
  <c r="I27" i="6"/>
  <c r="J27" i="6" s="1"/>
  <c r="AB26" i="6"/>
  <c r="W26" i="6"/>
  <c r="R26" i="6"/>
  <c r="J26" i="6"/>
  <c r="AC25" i="6"/>
  <c r="AC24" i="6"/>
  <c r="AC23" i="6"/>
  <c r="AC22" i="6"/>
  <c r="AC21" i="6"/>
  <c r="AC26" i="6" s="1"/>
  <c r="W20" i="6"/>
  <c r="R20" i="6"/>
  <c r="I20" i="6"/>
  <c r="H20" i="6"/>
  <c r="G20" i="6"/>
  <c r="F20" i="6"/>
  <c r="AC13" i="6"/>
  <c r="AC12" i="6"/>
  <c r="R11" i="6"/>
  <c r="H11" i="6"/>
  <c r="G11" i="6"/>
  <c r="F11" i="6"/>
  <c r="V7" i="6"/>
  <c r="W7" i="6" s="1"/>
  <c r="Q7" i="6"/>
  <c r="I7" i="6"/>
  <c r="J7" i="6" s="1"/>
  <c r="AC7" i="6" s="1"/>
  <c r="AA6" i="6"/>
  <c r="AB6" i="6" s="1"/>
  <c r="AB11" i="6" s="1"/>
  <c r="AB43" i="6" s="1"/>
  <c r="V6" i="6"/>
  <c r="W6" i="6" s="1"/>
  <c r="W11" i="6" s="1"/>
  <c r="W43" i="6" s="1"/>
  <c r="Q6" i="6"/>
  <c r="I6" i="6"/>
  <c r="I11" i="6" s="1"/>
  <c r="J34" i="6" l="1"/>
  <c r="AC27" i="6"/>
  <c r="AC34" i="6" s="1"/>
  <c r="R43" i="6"/>
  <c r="J6" i="6"/>
  <c r="I34" i="6"/>
  <c r="J11" i="6" l="1"/>
  <c r="J43" i="6" s="1"/>
  <c r="AC6" i="6"/>
  <c r="AC11" i="6" s="1"/>
  <c r="AC43" i="6" s="1"/>
</calcChain>
</file>

<file path=xl/sharedStrings.xml><?xml version="1.0" encoding="utf-8"?>
<sst xmlns="http://schemas.openxmlformats.org/spreadsheetml/2006/main" count="184" uniqueCount="82">
  <si>
    <t xml:space="preserve">单位名称：大足区学生资助管理中心                                                                                                         填表时间：             </t>
  </si>
  <si>
    <t xml:space="preserve">日期：2022.12.1                                                      </t>
  </si>
  <si>
    <t>单位：（万元）</t>
  </si>
  <si>
    <t>序号</t>
  </si>
  <si>
    <t>学校名称</t>
  </si>
  <si>
    <t>在校学生数</t>
  </si>
  <si>
    <t>办学  性质</t>
  </si>
  <si>
    <t>月份</t>
  </si>
  <si>
    <t>免学费标准：200元/生/月</t>
  </si>
  <si>
    <t>国家助学金标准：200元/生/月，其中脱贫户、脱贫不稳定户300元/生/月</t>
  </si>
  <si>
    <t>住宿费费补助标准：50元/生/月</t>
  </si>
  <si>
    <t>教科书费补助标准：40元/生/月</t>
  </si>
  <si>
    <t>总计</t>
  </si>
  <si>
    <t>备注</t>
  </si>
  <si>
    <t>一年级</t>
  </si>
  <si>
    <t>二年级</t>
  </si>
  <si>
    <t>三年级</t>
  </si>
  <si>
    <t>人数总计</t>
  </si>
  <si>
    <t>金额合计</t>
  </si>
  <si>
    <t>一年级（脱贫户）</t>
  </si>
  <si>
    <t>二年级（脱贫户）</t>
  </si>
  <si>
    <t>一年级（脱贫不稳定户）</t>
  </si>
  <si>
    <t>二年级（脱贫不稳定户）</t>
  </si>
  <si>
    <t>三年级上期</t>
  </si>
  <si>
    <t>1</t>
  </si>
  <si>
    <t>大足职教中心</t>
  </si>
  <si>
    <t>国重</t>
  </si>
  <si>
    <t>9</t>
  </si>
  <si>
    <t>一年级涉农34人；二年级涉农28人</t>
  </si>
  <si>
    <t>2</t>
  </si>
  <si>
    <t>10</t>
  </si>
  <si>
    <t xml:space="preserve">一年级涉农34人；二年级涉农28人 </t>
  </si>
  <si>
    <t>3</t>
  </si>
  <si>
    <t>11</t>
  </si>
  <si>
    <t>4</t>
  </si>
  <si>
    <t>12</t>
  </si>
  <si>
    <t>5</t>
  </si>
  <si>
    <t>次年1</t>
  </si>
  <si>
    <t>6</t>
  </si>
  <si>
    <t>合计</t>
  </si>
  <si>
    <t>7</t>
  </si>
  <si>
    <t>重庆电信职业学院</t>
  </si>
  <si>
    <t>民办</t>
  </si>
  <si>
    <t>8</t>
  </si>
  <si>
    <t>马格依拉·库达依别尔根；吐尔逊古丽·库安别克；印欣语；米热依·叶尔太；李方一；王良瑶；恩合拉斯·塔衣尔；谢欣意；买里玛尔·托呼达阿乐；李胜；阿热依·阿斯尔别克</t>
  </si>
  <si>
    <t>13</t>
  </si>
  <si>
    <t>玛迪娜·木沙</t>
  </si>
  <si>
    <t>14</t>
  </si>
  <si>
    <t>15</t>
  </si>
  <si>
    <t>16</t>
  </si>
  <si>
    <t>重庆健康职业学院</t>
  </si>
  <si>
    <t>17</t>
  </si>
  <si>
    <t>18</t>
  </si>
  <si>
    <t>19</t>
  </si>
  <si>
    <t>20</t>
  </si>
  <si>
    <t>21</t>
  </si>
  <si>
    <t>22</t>
  </si>
  <si>
    <t>重庆科技职业学院</t>
  </si>
  <si>
    <t>23</t>
  </si>
  <si>
    <t>24</t>
  </si>
  <si>
    <t>25</t>
  </si>
  <si>
    <t>26</t>
  </si>
  <si>
    <t>27</t>
  </si>
  <si>
    <t>谢娜原低保，11月系统显示建卡；刘丽原普惠，11月系统显示建卡；李梓晗原普惠，11月系统显示残疾；张周华原普惠，11月系统显示低保</t>
  </si>
  <si>
    <t>28</t>
  </si>
  <si>
    <t>谢娜原低保，11月系统显示建卡；刘丽原普惠，11月系统显示建卡；李梓晗原普惠，11月系统显示残疾；张周华原普惠，12月系统显示低保</t>
  </si>
  <si>
    <t>29</t>
  </si>
  <si>
    <t>30</t>
  </si>
  <si>
    <t>重庆资源与环境保护职业学院</t>
  </si>
  <si>
    <t>31</t>
  </si>
  <si>
    <t>32</t>
  </si>
  <si>
    <t>注：李方瑶、张永江、朱思宇、代晶晶、粟辉艳、袁仕宇、文静怡、杨成武、陈春旭、刘才源、唐甜11月减少学费；李方瑶减少11月助学金、住宿费</t>
  </si>
  <si>
    <t>33</t>
  </si>
  <si>
    <t>注：曾昊、郑英鹏、龙好12月减少学费</t>
  </si>
  <si>
    <t>34</t>
  </si>
  <si>
    <t>35</t>
  </si>
  <si>
    <t>36</t>
  </si>
  <si>
    <t>37</t>
  </si>
  <si>
    <t>总合计</t>
  </si>
  <si>
    <t>填表人：</t>
  </si>
  <si>
    <t>审核人：</t>
  </si>
  <si>
    <r>
      <t>2022</t>
    </r>
    <r>
      <rPr>
        <b/>
        <sz val="20"/>
        <rFont val="黑体"/>
        <charset val="134"/>
      </rPr>
      <t xml:space="preserve">年 </t>
    </r>
    <r>
      <rPr>
        <b/>
        <u/>
        <sz val="20"/>
        <rFont val="黑体"/>
        <charset val="134"/>
      </rPr>
      <t>9-次年1</t>
    </r>
    <r>
      <rPr>
        <b/>
        <sz val="20"/>
        <rFont val="黑体"/>
        <charset val="134"/>
      </rPr>
      <t>月中职学校学生资助情况统计表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</si>
</sst>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;[Red]0.00"/>
    <numFmt numFmtId="177" formatCode="0.000_ "/>
    <numFmt numFmtId="178" formatCode="0_ "/>
    <numFmt numFmtId="179" formatCode="0.00_ "/>
  </numFmts>
  <fonts count="25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u/>
      <sz val="20"/>
      <name val="黑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8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</font>
    <font>
      <sz val="9"/>
      <name val="Arial"/>
      <family val="2"/>
    </font>
    <font>
      <b/>
      <sz val="9"/>
      <color rgb="FFFF0000"/>
      <name val="宋体"/>
      <charset val="134"/>
    </font>
    <font>
      <sz val="9"/>
      <color rgb="FFFF0000"/>
      <name val="Arial"/>
      <family val="2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Arial"/>
      <family val="2"/>
    </font>
    <font>
      <b/>
      <sz val="20"/>
      <name val="黑体"/>
      <charset val="134"/>
    </font>
    <font>
      <sz val="9"/>
      <name val="宋体"/>
      <family val="3"/>
      <charset val="134"/>
      <scheme val="minor"/>
    </font>
    <font>
      <b/>
      <u/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/>
    <xf numFmtId="0" fontId="19" fillId="0" borderId="0">
      <alignment vertical="center"/>
    </xf>
    <xf numFmtId="0" fontId="1" fillId="0" borderId="0"/>
    <xf numFmtId="0" fontId="18" fillId="0" borderId="0">
      <alignment vertical="center"/>
    </xf>
    <xf numFmtId="0" fontId="20" fillId="0" borderId="0"/>
    <xf numFmtId="0" fontId="1" fillId="0" borderId="0"/>
    <xf numFmtId="0" fontId="18" fillId="0" borderId="0">
      <alignment vertical="center"/>
    </xf>
    <xf numFmtId="0" fontId="1" fillId="0" borderId="0"/>
    <xf numFmtId="0" fontId="1" fillId="0" borderId="0"/>
    <xf numFmtId="0" fontId="19" fillId="0" borderId="0"/>
    <xf numFmtId="0" fontId="19" fillId="0" borderId="0" applyBorder="0">
      <protection locked="0"/>
    </xf>
    <xf numFmtId="0" fontId="1" fillId="0" borderId="0">
      <alignment vertical="center"/>
    </xf>
    <xf numFmtId="0" fontId="20" fillId="0" borderId="0"/>
    <xf numFmtId="0" fontId="2" fillId="0" borderId="0" applyBorder="0">
      <protection locked="0"/>
    </xf>
    <xf numFmtId="0" fontId="1" fillId="0" borderId="0" applyBorder="0">
      <protection locked="0"/>
    </xf>
    <xf numFmtId="0" fontId="18" fillId="0" borderId="0"/>
    <xf numFmtId="0" fontId="18" fillId="0" borderId="0">
      <alignment vertical="center"/>
    </xf>
    <xf numFmtId="0" fontId="1" fillId="0" borderId="0">
      <protection locked="0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protection locked="0"/>
    </xf>
    <xf numFmtId="0" fontId="2" fillId="0" borderId="0" applyBorder="0">
      <protection locked="0"/>
    </xf>
    <xf numFmtId="0" fontId="21" fillId="0" borderId="0"/>
    <xf numFmtId="0" fontId="18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Border="1">
      <alignment vertical="center"/>
    </xf>
    <xf numFmtId="0" fontId="6" fillId="0" borderId="0" xfId="5" applyFont="1" applyBorder="1" applyAlignment="1">
      <alignment vertical="center"/>
    </xf>
    <xf numFmtId="0" fontId="6" fillId="0" borderId="1" xfId="5" applyFont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6" fillId="0" borderId="0" xfId="5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0" fontId="6" fillId="0" borderId="1" xfId="5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5" applyNumberFormat="1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9" fillId="0" borderId="1" xfId="5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5" applyNumberFormat="1" applyFont="1" applyBorder="1" applyAlignment="1">
      <alignment horizontal="center" vertical="center" wrapText="1"/>
    </xf>
    <xf numFmtId="176" fontId="13" fillId="0" borderId="1" xfId="5" applyNumberFormat="1" applyFont="1" applyBorder="1" applyAlignment="1">
      <alignment horizontal="center" vertical="center" wrapText="1"/>
    </xf>
    <xf numFmtId="176" fontId="15" fillId="0" borderId="1" xfId="5" applyNumberFormat="1" applyFont="1" applyBorder="1" applyAlignment="1">
      <alignment horizontal="center" vertical="center" wrapText="1"/>
    </xf>
    <xf numFmtId="0" fontId="17" fillId="0" borderId="0" xfId="5" applyFont="1" applyAlignment="1">
      <alignment vertical="center"/>
    </xf>
    <xf numFmtId="177" fontId="7" fillId="0" borderId="1" xfId="5" applyNumberFormat="1" applyFont="1" applyBorder="1" applyAlignment="1">
      <alignment horizontal="center" vertical="center" wrapText="1"/>
    </xf>
    <xf numFmtId="178" fontId="7" fillId="0" borderId="1" xfId="5" applyNumberFormat="1" applyFont="1" applyBorder="1" applyAlignment="1">
      <alignment horizontal="center" vertical="center" wrapText="1"/>
    </xf>
    <xf numFmtId="177" fontId="8" fillId="0" borderId="1" xfId="5" applyNumberFormat="1" applyFont="1" applyBorder="1" applyAlignment="1">
      <alignment horizontal="center" vertical="center" wrapText="1"/>
    </xf>
    <xf numFmtId="178" fontId="8" fillId="0" borderId="1" xfId="5" applyNumberFormat="1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178" fontId="6" fillId="0" borderId="1" xfId="5" applyNumberFormat="1" applyFont="1" applyBorder="1" applyAlignment="1">
      <alignment horizontal="center" vertical="center" wrapText="1"/>
    </xf>
    <xf numFmtId="179" fontId="6" fillId="0" borderId="1" xfId="5" applyNumberFormat="1" applyFont="1" applyBorder="1" applyAlignment="1">
      <alignment horizontal="center" vertical="center" wrapText="1"/>
    </xf>
    <xf numFmtId="176" fontId="6" fillId="0" borderId="1" xfId="5" applyNumberFormat="1" applyFont="1" applyBorder="1" applyAlignment="1">
      <alignment horizontal="center" vertical="center" wrapText="1"/>
    </xf>
    <xf numFmtId="178" fontId="9" fillId="0" borderId="1" xfId="5" applyNumberFormat="1" applyFont="1" applyBorder="1" applyAlignment="1">
      <alignment horizontal="center" vertical="center" wrapText="1"/>
    </xf>
    <xf numFmtId="177" fontId="6" fillId="0" borderId="1" xfId="5" applyNumberFormat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178" fontId="6" fillId="0" borderId="0" xfId="5" applyNumberFormat="1" applyFont="1" applyBorder="1" applyAlignment="1">
      <alignment horizontal="center" vertical="center" wrapText="1"/>
    </xf>
    <xf numFmtId="178" fontId="9" fillId="0" borderId="0" xfId="5" applyNumberFormat="1" applyFont="1" applyBorder="1" applyAlignment="1">
      <alignment horizontal="center" vertical="center" wrapText="1"/>
    </xf>
    <xf numFmtId="0" fontId="18" fillId="0" borderId="1" xfId="30" applyFill="1" applyBorder="1">
      <alignment vertical="center"/>
    </xf>
    <xf numFmtId="0" fontId="18" fillId="0" borderId="1" xfId="30" applyFill="1" applyBorder="1" applyAlignment="1">
      <alignment vertical="center" wrapText="1"/>
    </xf>
    <xf numFmtId="0" fontId="4" fillId="0" borderId="1" xfId="30" applyFont="1" applyFill="1" applyBorder="1">
      <alignment vertical="center"/>
    </xf>
    <xf numFmtId="0" fontId="3" fillId="0" borderId="1" xfId="30" applyFont="1" applyFill="1" applyBorder="1" applyAlignment="1">
      <alignment horizontal="center" vertical="center"/>
    </xf>
    <xf numFmtId="177" fontId="11" fillId="0" borderId="1" xfId="5" applyNumberFormat="1" applyFont="1" applyBorder="1" applyAlignment="1">
      <alignment horizontal="center" vertical="center" wrapText="1"/>
    </xf>
    <xf numFmtId="178" fontId="11" fillId="0" borderId="1" xfId="5" applyNumberFormat="1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4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0" fontId="1" fillId="0" borderId="0" xfId="5" applyFont="1" applyAlignment="1">
      <alignment horizontal="left" vertical="center"/>
    </xf>
    <xf numFmtId="0" fontId="1" fillId="0" borderId="0" xfId="5" applyFont="1" applyAlignment="1">
      <alignment vertical="center" wrapText="1"/>
    </xf>
    <xf numFmtId="0" fontId="1" fillId="0" borderId="0" xfId="5" applyFont="1" applyAlignment="1">
      <alignment vertical="center"/>
    </xf>
    <xf numFmtId="49" fontId="11" fillId="0" borderId="2" xfId="5" applyNumberFormat="1" applyFont="1" applyBorder="1" applyAlignment="1">
      <alignment horizontal="center" vertical="center" wrapText="1"/>
    </xf>
    <xf numFmtId="49" fontId="11" fillId="0" borderId="3" xfId="5" applyNumberFormat="1" applyFont="1" applyBorder="1" applyAlignment="1">
      <alignment horizontal="center" vertical="center" wrapText="1"/>
    </xf>
    <xf numFmtId="49" fontId="11" fillId="0" borderId="4" xfId="5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6" fillId="0" borderId="5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</cellXfs>
  <cellStyles count="31">
    <cellStyle name="?鹎%U龡&amp;H?_x0008__x001c__x001c_?_x0007__x0001__x0001_" xfId="12"/>
    <cellStyle name="Normal" xfId="29"/>
    <cellStyle name="常规" xfId="0" builtinId="0"/>
    <cellStyle name="常规 10 2 2" xfId="11"/>
    <cellStyle name="常规 11" xfId="10"/>
    <cellStyle name="常规 18" xfId="16"/>
    <cellStyle name="常规 19" xfId="13"/>
    <cellStyle name="常规 2" xfId="8"/>
    <cellStyle name="常规 2 2" xfId="30"/>
    <cellStyle name="常规 2 2 2" xfId="22"/>
    <cellStyle name="常规 2 2 2 2" xfId="25"/>
    <cellStyle name="常规 2 3" xfId="17"/>
    <cellStyle name="常规 2 4" xfId="9"/>
    <cellStyle name="常规 20" xfId="7"/>
    <cellStyle name="常规 21" xfId="3"/>
    <cellStyle name="常规 23" xfId="15"/>
    <cellStyle name="常规 3" xfId="27"/>
    <cellStyle name="常规 3 2" xfId="4"/>
    <cellStyle name="常规 3 4" xfId="28"/>
    <cellStyle name="常规 3 8" xfId="14"/>
    <cellStyle name="常规 4" xfId="26"/>
    <cellStyle name="常规 4 2" xfId="23"/>
    <cellStyle name="常规 5" xfId="6"/>
    <cellStyle name="常规 5 2" xfId="2"/>
    <cellStyle name="常规 5 3" xfId="24"/>
    <cellStyle name="常规 57" xfId="18"/>
    <cellStyle name="常规 6" xfId="1"/>
    <cellStyle name="常规 6 2" xfId="20"/>
    <cellStyle name="常规 7 13" xfId="19"/>
    <cellStyle name="常规 8" xfId="21"/>
    <cellStyle name="常规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164;&#21161;&#34917;&#24405;&#23398;&#29983;&#20449;&#24687;&#24405;&#208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资助补充录入学生信息"/>
      <sheetName val="代码表"/>
      <sheetName val="错误信息"/>
      <sheetName val="省市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6"/>
  <sheetViews>
    <sheetView tabSelected="1" zoomScale="80" zoomScaleNormal="80" workbookViewId="0">
      <selection activeCell="O17" sqref="O17"/>
    </sheetView>
  </sheetViews>
  <sheetFormatPr defaultColWidth="9" defaultRowHeight="13.5" x14ac:dyDescent="0.15"/>
  <cols>
    <col min="1" max="1" width="4.125" style="2" customWidth="1"/>
    <col min="2" max="2" width="15.75" style="2" customWidth="1"/>
    <col min="3" max="3" width="6" style="2" customWidth="1"/>
    <col min="4" max="4" width="5" style="2" customWidth="1"/>
    <col min="5" max="5" width="4.5" style="2" customWidth="1"/>
    <col min="6" max="7" width="6" style="2" customWidth="1"/>
    <col min="8" max="8" width="5.625" style="2" customWidth="1"/>
    <col min="9" max="9" width="7.25" style="2" customWidth="1"/>
    <col min="10" max="10" width="14.125" style="2" customWidth="1"/>
    <col min="11" max="12" width="5.625" style="2" customWidth="1"/>
    <col min="13" max="13" width="6.375" style="2" customWidth="1"/>
    <col min="14" max="14" width="6.125" style="2" customWidth="1"/>
    <col min="15" max="15" width="7" style="2" customWidth="1"/>
    <col min="16" max="16" width="6.75" style="2" customWidth="1"/>
    <col min="17" max="17" width="7.25" style="2" customWidth="1"/>
    <col min="18" max="18" width="12.875" style="2" customWidth="1"/>
    <col min="19" max="20" width="5.5" style="2" customWidth="1"/>
    <col min="21" max="21" width="5.875" style="2" customWidth="1"/>
    <col min="22" max="22" width="7.375" style="2" customWidth="1"/>
    <col min="23" max="23" width="10.875" style="2" customWidth="1"/>
    <col min="24" max="24" width="5.75" style="2" customWidth="1"/>
    <col min="25" max="25" width="5.875" style="2" customWidth="1"/>
    <col min="26" max="26" width="6.25" style="2" customWidth="1"/>
    <col min="27" max="28" width="7.5" style="2" customWidth="1"/>
    <col min="29" max="29" width="10.125" style="3" customWidth="1"/>
    <col min="30" max="30" width="24.375" customWidth="1"/>
    <col min="31" max="31" width="9" style="4"/>
  </cols>
  <sheetData>
    <row r="1" spans="1:31" ht="57" customHeight="1" x14ac:dyDescent="0.15">
      <c r="A1" s="63" t="s">
        <v>81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5"/>
      <c r="AD1" s="64"/>
    </row>
    <row r="2" spans="1:31" ht="30" customHeight="1" x14ac:dyDescent="0.15">
      <c r="A2" s="66" t="s">
        <v>0</v>
      </c>
      <c r="B2" s="66"/>
      <c r="C2" s="66"/>
      <c r="D2" s="66"/>
      <c r="E2" s="66"/>
      <c r="F2" s="6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7" t="s">
        <v>1</v>
      </c>
      <c r="S2" s="68"/>
      <c r="T2" s="68"/>
      <c r="U2" s="26"/>
      <c r="V2" s="26"/>
      <c r="W2" s="26"/>
      <c r="X2" s="26"/>
      <c r="Y2" s="26"/>
      <c r="Z2" s="26"/>
      <c r="AA2" s="26"/>
      <c r="AB2" s="39" t="s">
        <v>2</v>
      </c>
      <c r="AC2" s="26"/>
      <c r="AD2" s="26"/>
    </row>
    <row r="3" spans="1:31" ht="33" customHeight="1" x14ac:dyDescent="0.15">
      <c r="A3" s="59" t="s">
        <v>3</v>
      </c>
      <c r="B3" s="59" t="s">
        <v>4</v>
      </c>
      <c r="C3" s="59" t="s">
        <v>5</v>
      </c>
      <c r="D3" s="59" t="s">
        <v>6</v>
      </c>
      <c r="E3" s="59" t="s">
        <v>7</v>
      </c>
      <c r="F3" s="59" t="s">
        <v>8</v>
      </c>
      <c r="G3" s="59"/>
      <c r="H3" s="59"/>
      <c r="I3" s="59"/>
      <c r="J3" s="59"/>
      <c r="K3" s="59" t="s">
        <v>9</v>
      </c>
      <c r="L3" s="59"/>
      <c r="M3" s="59"/>
      <c r="N3" s="59"/>
      <c r="O3" s="59"/>
      <c r="P3" s="59"/>
      <c r="Q3" s="59"/>
      <c r="R3" s="59"/>
      <c r="S3" s="59" t="s">
        <v>10</v>
      </c>
      <c r="T3" s="59"/>
      <c r="U3" s="59"/>
      <c r="V3" s="59"/>
      <c r="W3" s="59"/>
      <c r="X3" s="59" t="s">
        <v>11</v>
      </c>
      <c r="Y3" s="59"/>
      <c r="Z3" s="59"/>
      <c r="AA3" s="59"/>
      <c r="AB3" s="59"/>
      <c r="AC3" s="74" t="s">
        <v>12</v>
      </c>
      <c r="AD3" s="59" t="s">
        <v>13</v>
      </c>
    </row>
    <row r="4" spans="1:31" ht="12" customHeight="1" x14ac:dyDescent="0.1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75"/>
      <c r="AD4" s="59"/>
    </row>
    <row r="5" spans="1:31" ht="51.95" customHeight="1" x14ac:dyDescent="0.15">
      <c r="A5" s="59"/>
      <c r="B5" s="59"/>
      <c r="C5" s="59"/>
      <c r="D5" s="59"/>
      <c r="E5" s="59"/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14</v>
      </c>
      <c r="L5" s="6" t="s">
        <v>15</v>
      </c>
      <c r="M5" s="6" t="s">
        <v>19</v>
      </c>
      <c r="N5" s="6" t="s">
        <v>20</v>
      </c>
      <c r="O5" s="6" t="s">
        <v>21</v>
      </c>
      <c r="P5" s="6" t="s">
        <v>22</v>
      </c>
      <c r="Q5" s="6" t="s">
        <v>17</v>
      </c>
      <c r="R5" s="6" t="s">
        <v>18</v>
      </c>
      <c r="S5" s="6" t="s">
        <v>14</v>
      </c>
      <c r="T5" s="6" t="s">
        <v>15</v>
      </c>
      <c r="U5" s="6" t="s">
        <v>23</v>
      </c>
      <c r="V5" s="6" t="s">
        <v>17</v>
      </c>
      <c r="W5" s="6" t="s">
        <v>18</v>
      </c>
      <c r="X5" s="6" t="s">
        <v>14</v>
      </c>
      <c r="Y5" s="6" t="s">
        <v>15</v>
      </c>
      <c r="Z5" s="6" t="s">
        <v>23</v>
      </c>
      <c r="AA5" s="6" t="s">
        <v>17</v>
      </c>
      <c r="AB5" s="6" t="s">
        <v>18</v>
      </c>
      <c r="AC5" s="76"/>
      <c r="AD5" s="59"/>
    </row>
    <row r="6" spans="1:31" ht="21.95" customHeight="1" x14ac:dyDescent="0.15">
      <c r="A6" s="7" t="s">
        <v>24</v>
      </c>
      <c r="B6" s="8" t="s">
        <v>25</v>
      </c>
      <c r="C6" s="8">
        <v>6967</v>
      </c>
      <c r="D6" s="8" t="s">
        <v>26</v>
      </c>
      <c r="E6" s="9" t="s">
        <v>27</v>
      </c>
      <c r="F6" s="8">
        <v>3180</v>
      </c>
      <c r="G6" s="8">
        <v>2278</v>
      </c>
      <c r="H6" s="8">
        <v>1509</v>
      </c>
      <c r="I6" s="8">
        <f>SUM(F6:H6)</f>
        <v>6967</v>
      </c>
      <c r="J6" s="8">
        <f>I6*0.02</f>
        <v>139.34</v>
      </c>
      <c r="K6" s="8">
        <v>733</v>
      </c>
      <c r="L6" s="8">
        <v>575</v>
      </c>
      <c r="M6" s="19">
        <v>209</v>
      </c>
      <c r="N6" s="19">
        <v>160</v>
      </c>
      <c r="O6" s="19"/>
      <c r="P6" s="19">
        <v>3</v>
      </c>
      <c r="Q6" s="19">
        <f>SUM(K6:L6)</f>
        <v>1308</v>
      </c>
      <c r="R6" s="8">
        <v>29.88</v>
      </c>
      <c r="S6" s="27">
        <v>699</v>
      </c>
      <c r="T6" s="27">
        <v>547</v>
      </c>
      <c r="U6" s="27">
        <v>373</v>
      </c>
      <c r="V6" s="27">
        <f>SUM(S6:U6)</f>
        <v>1619</v>
      </c>
      <c r="W6" s="8">
        <f>V6*0.005</f>
        <v>8.0950000000000006</v>
      </c>
      <c r="X6" s="8">
        <v>445</v>
      </c>
      <c r="Y6" s="8">
        <v>320</v>
      </c>
      <c r="Z6" s="8">
        <v>225</v>
      </c>
      <c r="AA6" s="8">
        <f>SUM(X6:Z6)</f>
        <v>990</v>
      </c>
      <c r="AB6" s="8">
        <f>AA6*0.02</f>
        <v>19.8</v>
      </c>
      <c r="AC6" s="40">
        <f>SUM(J6,R6,W6,AB6)</f>
        <v>197.11500000000001</v>
      </c>
      <c r="AD6" s="41" t="s">
        <v>28</v>
      </c>
    </row>
    <row r="7" spans="1:31" ht="21.95" customHeight="1" x14ac:dyDescent="0.15">
      <c r="A7" s="7" t="s">
        <v>29</v>
      </c>
      <c r="B7" s="8" t="s">
        <v>25</v>
      </c>
      <c r="C7" s="8">
        <v>6953</v>
      </c>
      <c r="D7" s="8" t="s">
        <v>26</v>
      </c>
      <c r="E7" s="9" t="s">
        <v>30</v>
      </c>
      <c r="F7" s="8">
        <v>3180</v>
      </c>
      <c r="G7" s="8">
        <v>2272</v>
      </c>
      <c r="H7" s="8">
        <v>1501</v>
      </c>
      <c r="I7" s="8">
        <f>SUM(F7:H7)</f>
        <v>6953</v>
      </c>
      <c r="J7" s="8">
        <f>I7*0.02</f>
        <v>139.06</v>
      </c>
      <c r="K7" s="8">
        <v>733</v>
      </c>
      <c r="L7" s="8">
        <v>575</v>
      </c>
      <c r="M7" s="19">
        <v>209</v>
      </c>
      <c r="N7" s="19">
        <v>160</v>
      </c>
      <c r="O7" s="19"/>
      <c r="P7" s="19">
        <v>3</v>
      </c>
      <c r="Q7" s="19">
        <f>SUM(K7:L7)</f>
        <v>1308</v>
      </c>
      <c r="R7" s="8">
        <v>29.88</v>
      </c>
      <c r="S7" s="27">
        <v>699</v>
      </c>
      <c r="T7" s="27">
        <v>547</v>
      </c>
      <c r="U7" s="27">
        <v>371</v>
      </c>
      <c r="V7" s="27">
        <f>SUM(S7:U7)</f>
        <v>1617</v>
      </c>
      <c r="W7" s="8">
        <f>V7*0.005</f>
        <v>8.0850000000000009</v>
      </c>
      <c r="X7" s="8"/>
      <c r="Y7" s="8"/>
      <c r="Z7" s="8"/>
      <c r="AA7" s="8"/>
      <c r="AB7" s="8"/>
      <c r="AC7" s="40">
        <f>SUM(J7,R7,W7,AB7)</f>
        <v>177.02500000000001</v>
      </c>
      <c r="AD7" s="41" t="s">
        <v>31</v>
      </c>
    </row>
    <row r="8" spans="1:31" ht="21.95" customHeight="1" x14ac:dyDescent="0.15">
      <c r="A8" s="7" t="s">
        <v>32</v>
      </c>
      <c r="B8" s="8" t="s">
        <v>25</v>
      </c>
      <c r="C8" s="8">
        <v>6928</v>
      </c>
      <c r="D8" s="8" t="s">
        <v>26</v>
      </c>
      <c r="E8" s="9" t="s">
        <v>33</v>
      </c>
      <c r="F8" s="8">
        <v>3167</v>
      </c>
      <c r="G8" s="8">
        <v>2266</v>
      </c>
      <c r="H8" s="8">
        <v>1495</v>
      </c>
      <c r="I8" s="8">
        <v>6928</v>
      </c>
      <c r="J8" s="8">
        <v>138.56</v>
      </c>
      <c r="K8" s="8">
        <v>526</v>
      </c>
      <c r="L8" s="8">
        <v>411</v>
      </c>
      <c r="M8" s="19">
        <v>207</v>
      </c>
      <c r="N8" s="19">
        <v>159</v>
      </c>
      <c r="O8" s="19"/>
      <c r="P8" s="19">
        <v>3</v>
      </c>
      <c r="Q8" s="19">
        <v>1306</v>
      </c>
      <c r="R8" s="8">
        <v>29.81</v>
      </c>
      <c r="S8" s="27">
        <v>699</v>
      </c>
      <c r="T8" s="27">
        <v>545</v>
      </c>
      <c r="U8" s="27">
        <v>370</v>
      </c>
      <c r="V8" s="27">
        <v>1614</v>
      </c>
      <c r="W8" s="8">
        <v>8.07</v>
      </c>
      <c r="X8" s="8"/>
      <c r="Y8" s="8"/>
      <c r="Z8" s="8"/>
      <c r="AA8" s="8"/>
      <c r="AB8" s="8"/>
      <c r="AC8" s="40">
        <v>176.44</v>
      </c>
      <c r="AD8" s="41" t="s">
        <v>31</v>
      </c>
    </row>
    <row r="9" spans="1:31" ht="21.95" customHeight="1" x14ac:dyDescent="0.15">
      <c r="A9" s="7" t="s">
        <v>34</v>
      </c>
      <c r="B9" s="8" t="s">
        <v>25</v>
      </c>
      <c r="C9" s="8">
        <v>6928</v>
      </c>
      <c r="D9" s="8" t="s">
        <v>26</v>
      </c>
      <c r="E9" s="9" t="s">
        <v>35</v>
      </c>
      <c r="F9" s="8">
        <v>3167</v>
      </c>
      <c r="G9" s="8">
        <v>2266</v>
      </c>
      <c r="H9" s="8">
        <v>1495</v>
      </c>
      <c r="I9" s="8">
        <v>6928</v>
      </c>
      <c r="J9" s="8">
        <v>138.56</v>
      </c>
      <c r="K9" s="8">
        <v>526</v>
      </c>
      <c r="L9" s="8">
        <v>411</v>
      </c>
      <c r="M9" s="19">
        <v>207</v>
      </c>
      <c r="N9" s="19">
        <v>159</v>
      </c>
      <c r="O9" s="19"/>
      <c r="P9" s="19">
        <v>3</v>
      </c>
      <c r="Q9" s="19">
        <v>1306</v>
      </c>
      <c r="R9" s="8">
        <v>29.81</v>
      </c>
      <c r="S9" s="27">
        <v>699</v>
      </c>
      <c r="T9" s="27">
        <v>545</v>
      </c>
      <c r="U9" s="27">
        <v>370</v>
      </c>
      <c r="V9" s="27">
        <v>1614</v>
      </c>
      <c r="W9" s="8">
        <v>8.07</v>
      </c>
      <c r="X9" s="8"/>
      <c r="Y9" s="8"/>
      <c r="Z9" s="8"/>
      <c r="AA9" s="8"/>
      <c r="AB9" s="8"/>
      <c r="AC9" s="40">
        <v>176.44</v>
      </c>
      <c r="AD9" s="41" t="s">
        <v>31</v>
      </c>
    </row>
    <row r="10" spans="1:31" ht="21.95" customHeight="1" x14ac:dyDescent="0.15">
      <c r="A10" s="7" t="s">
        <v>36</v>
      </c>
      <c r="B10" s="8" t="s">
        <v>25</v>
      </c>
      <c r="C10" s="8">
        <v>6928</v>
      </c>
      <c r="D10" s="8" t="s">
        <v>26</v>
      </c>
      <c r="E10" s="9" t="s">
        <v>37</v>
      </c>
      <c r="F10" s="8">
        <v>3167</v>
      </c>
      <c r="G10" s="8">
        <v>2266</v>
      </c>
      <c r="H10" s="8">
        <v>1495</v>
      </c>
      <c r="I10" s="8">
        <v>6928</v>
      </c>
      <c r="J10" s="8">
        <v>138.56</v>
      </c>
      <c r="K10" s="8">
        <v>526</v>
      </c>
      <c r="L10" s="8">
        <v>411</v>
      </c>
      <c r="M10" s="19">
        <v>207</v>
      </c>
      <c r="N10" s="19">
        <v>159</v>
      </c>
      <c r="O10" s="19"/>
      <c r="P10" s="19">
        <v>3</v>
      </c>
      <c r="Q10" s="19">
        <v>1306</v>
      </c>
      <c r="R10" s="8">
        <v>29.81</v>
      </c>
      <c r="S10" s="27">
        <v>699</v>
      </c>
      <c r="T10" s="27">
        <v>545</v>
      </c>
      <c r="U10" s="27">
        <v>370</v>
      </c>
      <c r="V10" s="27">
        <v>1614</v>
      </c>
      <c r="W10" s="8">
        <v>8.07</v>
      </c>
      <c r="X10" s="8"/>
      <c r="Y10" s="8"/>
      <c r="Z10" s="8"/>
      <c r="AA10" s="8"/>
      <c r="AB10" s="8"/>
      <c r="AC10" s="40">
        <v>176.44</v>
      </c>
      <c r="AD10" s="41" t="s">
        <v>31</v>
      </c>
    </row>
    <row r="11" spans="1:31" s="1" customFormat="1" ht="21.95" customHeight="1" x14ac:dyDescent="0.15">
      <c r="A11" s="7" t="s">
        <v>38</v>
      </c>
      <c r="B11" s="10" t="s">
        <v>39</v>
      </c>
      <c r="C11" s="10"/>
      <c r="D11" s="10"/>
      <c r="E11" s="11"/>
      <c r="F11" s="10">
        <f>SUM(F6:F10)</f>
        <v>15861</v>
      </c>
      <c r="G11" s="10">
        <f>SUM(G6:G10)</f>
        <v>11348</v>
      </c>
      <c r="H11" s="10">
        <f>SUM(H6:H10)</f>
        <v>7495</v>
      </c>
      <c r="I11" s="10">
        <f>SUM(I6:I10)</f>
        <v>34704</v>
      </c>
      <c r="J11" s="10">
        <f>SUM(J6:J10)</f>
        <v>694.07999999999993</v>
      </c>
      <c r="K11" s="10"/>
      <c r="L11" s="10"/>
      <c r="M11" s="20"/>
      <c r="N11" s="20"/>
      <c r="O11" s="20"/>
      <c r="P11" s="20"/>
      <c r="Q11" s="20"/>
      <c r="R11" s="10">
        <f>SUM(R6:R10)</f>
        <v>149.19</v>
      </c>
      <c r="S11" s="28"/>
      <c r="T11" s="28"/>
      <c r="U11" s="28"/>
      <c r="V11" s="28"/>
      <c r="W11" s="10">
        <f>SUM(W6:W10)</f>
        <v>40.39</v>
      </c>
      <c r="X11" s="10"/>
      <c r="Y11" s="10"/>
      <c r="Z11" s="10"/>
      <c r="AA11" s="10"/>
      <c r="AB11" s="10">
        <f>SUM(AB6:AB10)</f>
        <v>19.8</v>
      </c>
      <c r="AC11" s="42">
        <f>SUM(AC6:AC10)</f>
        <v>903.46</v>
      </c>
      <c r="AD11" s="43"/>
      <c r="AE11" s="44"/>
    </row>
    <row r="12" spans="1:31" ht="21.95" customHeight="1" x14ac:dyDescent="0.15">
      <c r="A12" s="7" t="s">
        <v>40</v>
      </c>
      <c r="B12" s="8" t="s">
        <v>41</v>
      </c>
      <c r="C12" s="8">
        <v>1476</v>
      </c>
      <c r="D12" s="8" t="s">
        <v>42</v>
      </c>
      <c r="E12" s="9" t="s">
        <v>27</v>
      </c>
      <c r="F12" s="12"/>
      <c r="G12" s="12"/>
      <c r="H12" s="12">
        <v>1476</v>
      </c>
      <c r="I12" s="12">
        <v>1476</v>
      </c>
      <c r="J12" s="12">
        <v>29.52</v>
      </c>
      <c r="K12" s="6"/>
      <c r="L12" s="6"/>
      <c r="M12" s="6"/>
      <c r="N12" s="6"/>
      <c r="O12" s="6"/>
      <c r="P12" s="6"/>
      <c r="Q12" s="6"/>
      <c r="R12" s="29"/>
      <c r="S12" s="30"/>
      <c r="T12" s="30"/>
      <c r="U12" s="30">
        <v>408</v>
      </c>
      <c r="V12" s="31">
        <v>408</v>
      </c>
      <c r="W12" s="32">
        <v>2.04</v>
      </c>
      <c r="X12" s="30"/>
      <c r="Y12" s="30"/>
      <c r="Z12" s="30">
        <v>231</v>
      </c>
      <c r="AA12" s="30">
        <v>231</v>
      </c>
      <c r="AB12" s="30">
        <v>4.62</v>
      </c>
      <c r="AC12" s="40">
        <f>SUM(J12,R12,W12,AB12)</f>
        <v>36.18</v>
      </c>
      <c r="AD12" s="45"/>
    </row>
    <row r="13" spans="1:31" ht="21.95" customHeight="1" x14ac:dyDescent="0.15">
      <c r="A13" s="7" t="s">
        <v>43</v>
      </c>
      <c r="B13" s="8" t="s">
        <v>41</v>
      </c>
      <c r="C13" s="8">
        <v>1476</v>
      </c>
      <c r="D13" s="8" t="s">
        <v>42</v>
      </c>
      <c r="E13" s="9" t="s">
        <v>30</v>
      </c>
      <c r="F13" s="12"/>
      <c r="G13" s="12"/>
      <c r="H13" s="12">
        <v>1476</v>
      </c>
      <c r="I13" s="12">
        <v>1476</v>
      </c>
      <c r="J13" s="12">
        <v>29.52</v>
      </c>
      <c r="K13" s="6"/>
      <c r="L13" s="6"/>
      <c r="M13" s="6"/>
      <c r="N13" s="6"/>
      <c r="O13" s="6"/>
      <c r="P13" s="6"/>
      <c r="Q13" s="6"/>
      <c r="R13" s="29"/>
      <c r="S13" s="30"/>
      <c r="T13" s="30"/>
      <c r="U13" s="30">
        <v>408</v>
      </c>
      <c r="V13" s="31">
        <v>408</v>
      </c>
      <c r="W13" s="32">
        <v>2.04</v>
      </c>
      <c r="X13" s="30"/>
      <c r="Y13" s="30"/>
      <c r="Z13" s="30"/>
      <c r="AA13" s="30"/>
      <c r="AB13" s="30"/>
      <c r="AC13" s="40">
        <f>SUM(J13,R13,W13,AB13)</f>
        <v>31.56</v>
      </c>
      <c r="AD13" s="45"/>
    </row>
    <row r="14" spans="1:31" ht="21.95" customHeight="1" x14ac:dyDescent="0.15">
      <c r="A14" s="7" t="s">
        <v>27</v>
      </c>
      <c r="B14" s="8" t="s">
        <v>41</v>
      </c>
      <c r="C14" s="8">
        <v>1463</v>
      </c>
      <c r="D14" s="8" t="s">
        <v>42</v>
      </c>
      <c r="E14" s="9" t="s">
        <v>33</v>
      </c>
      <c r="F14" s="12"/>
      <c r="G14" s="12"/>
      <c r="H14" s="12">
        <v>1464</v>
      </c>
      <c r="I14" s="12">
        <v>1464</v>
      </c>
      <c r="J14" s="12">
        <v>29.28</v>
      </c>
      <c r="K14" s="6"/>
      <c r="L14" s="6"/>
      <c r="M14" s="6"/>
      <c r="N14" s="6"/>
      <c r="O14" s="6"/>
      <c r="P14" s="6"/>
      <c r="Q14" s="6"/>
      <c r="R14" s="29"/>
      <c r="S14" s="30"/>
      <c r="T14" s="30"/>
      <c r="U14" s="30">
        <v>407</v>
      </c>
      <c r="V14" s="31">
        <v>407</v>
      </c>
      <c r="W14" s="32">
        <v>2.0350000000000001</v>
      </c>
      <c r="X14" s="30"/>
      <c r="Y14" s="30"/>
      <c r="Z14" s="30"/>
      <c r="AA14" s="30"/>
      <c r="AB14" s="30"/>
      <c r="AC14" s="40">
        <v>31.315000000000001</v>
      </c>
      <c r="AD14" s="45"/>
    </row>
    <row r="15" spans="1:31" ht="21.95" customHeight="1" x14ac:dyDescent="0.15">
      <c r="A15" s="7" t="s">
        <v>30</v>
      </c>
      <c r="B15" s="8" t="s">
        <v>41</v>
      </c>
      <c r="C15" s="8">
        <v>1463</v>
      </c>
      <c r="D15" s="8" t="s">
        <v>42</v>
      </c>
      <c r="E15" s="9" t="s">
        <v>35</v>
      </c>
      <c r="F15" s="12"/>
      <c r="G15" s="12"/>
      <c r="H15" s="12">
        <v>1464</v>
      </c>
      <c r="I15" s="12">
        <v>1464</v>
      </c>
      <c r="J15" s="12">
        <v>29.28</v>
      </c>
      <c r="K15" s="6"/>
      <c r="L15" s="6"/>
      <c r="M15" s="6"/>
      <c r="N15" s="6"/>
      <c r="O15" s="6"/>
      <c r="P15" s="6"/>
      <c r="Q15" s="6"/>
      <c r="R15" s="29"/>
      <c r="S15" s="30"/>
      <c r="T15" s="30"/>
      <c r="U15" s="30">
        <v>407</v>
      </c>
      <c r="V15" s="31">
        <v>407</v>
      </c>
      <c r="W15" s="32">
        <v>2.0350000000000001</v>
      </c>
      <c r="X15" s="30"/>
      <c r="Y15" s="30"/>
      <c r="Z15" s="30"/>
      <c r="AA15" s="30"/>
      <c r="AB15" s="30"/>
      <c r="AC15" s="40">
        <v>31.315000000000001</v>
      </c>
      <c r="AD15" s="45"/>
    </row>
    <row r="16" spans="1:31" ht="21.95" customHeight="1" x14ac:dyDescent="0.15">
      <c r="A16" s="7" t="s">
        <v>33</v>
      </c>
      <c r="B16" s="8" t="s">
        <v>41</v>
      </c>
      <c r="C16" s="8">
        <v>1463</v>
      </c>
      <c r="D16" s="8" t="s">
        <v>42</v>
      </c>
      <c r="E16" s="9" t="s">
        <v>37</v>
      </c>
      <c r="F16" s="12"/>
      <c r="G16" s="12"/>
      <c r="H16" s="12">
        <v>1464</v>
      </c>
      <c r="I16" s="12">
        <v>1464</v>
      </c>
      <c r="J16" s="12">
        <v>29.28</v>
      </c>
      <c r="K16" s="6"/>
      <c r="L16" s="6"/>
      <c r="M16" s="6"/>
      <c r="N16" s="6"/>
      <c r="O16" s="6"/>
      <c r="P16" s="6"/>
      <c r="Q16" s="6"/>
      <c r="R16" s="29"/>
      <c r="S16" s="30"/>
      <c r="T16" s="30"/>
      <c r="U16" s="30">
        <v>407</v>
      </c>
      <c r="V16" s="31">
        <v>407</v>
      </c>
      <c r="W16" s="32">
        <v>2.0350000000000001</v>
      </c>
      <c r="X16" s="30"/>
      <c r="Y16" s="30"/>
      <c r="Z16" s="30"/>
      <c r="AA16" s="30"/>
      <c r="AB16" s="30"/>
      <c r="AC16" s="40">
        <v>31.315000000000001</v>
      </c>
      <c r="AD16" s="45"/>
    </row>
    <row r="17" spans="1:31" ht="74.099999999999994" customHeight="1" x14ac:dyDescent="0.15">
      <c r="A17" s="7" t="s">
        <v>35</v>
      </c>
      <c r="B17" s="8" t="s">
        <v>41</v>
      </c>
      <c r="C17" s="8">
        <v>1463</v>
      </c>
      <c r="D17" s="8" t="s">
        <v>42</v>
      </c>
      <c r="E17" s="9"/>
      <c r="F17" s="12"/>
      <c r="G17" s="12"/>
      <c r="H17" s="12"/>
      <c r="I17" s="12"/>
      <c r="J17" s="12"/>
      <c r="K17" s="6"/>
      <c r="L17" s="6"/>
      <c r="M17" s="6"/>
      <c r="N17" s="6"/>
      <c r="O17" s="6"/>
      <c r="P17" s="6"/>
      <c r="Q17" s="6"/>
      <c r="R17" s="29"/>
      <c r="S17" s="30"/>
      <c r="T17" s="30"/>
      <c r="U17" s="30"/>
      <c r="V17" s="31"/>
      <c r="W17" s="32"/>
      <c r="X17" s="30"/>
      <c r="Y17" s="30"/>
      <c r="Z17" s="30">
        <v>11</v>
      </c>
      <c r="AA17" s="30">
        <v>11</v>
      </c>
      <c r="AB17" s="30">
        <v>-0.22</v>
      </c>
      <c r="AC17" s="40">
        <v>-0.22</v>
      </c>
      <c r="AD17" s="40" t="s">
        <v>44</v>
      </c>
    </row>
    <row r="18" spans="1:31" ht="21.95" customHeight="1" x14ac:dyDescent="0.15">
      <c r="A18" s="7" t="s">
        <v>45</v>
      </c>
      <c r="B18" s="8" t="s">
        <v>41</v>
      </c>
      <c r="C18" s="8">
        <v>1463</v>
      </c>
      <c r="D18" s="8" t="s">
        <v>42</v>
      </c>
      <c r="E18" s="8"/>
      <c r="F18" s="8"/>
      <c r="G18" s="8"/>
      <c r="H18" s="12">
        <v>1</v>
      </c>
      <c r="I18" s="12">
        <v>1</v>
      </c>
      <c r="J18" s="8">
        <v>0.02</v>
      </c>
      <c r="K18" s="8"/>
      <c r="L18" s="6"/>
      <c r="M18" s="6"/>
      <c r="N18" s="6"/>
      <c r="O18" s="6"/>
      <c r="P18" s="6"/>
      <c r="Q18" s="8"/>
      <c r="R18" s="27"/>
      <c r="S18" s="27"/>
      <c r="T18" s="27"/>
      <c r="U18" s="31"/>
      <c r="V18" s="12"/>
      <c r="W18" s="12"/>
      <c r="X18" s="12"/>
      <c r="Y18" s="12"/>
      <c r="Z18" s="12"/>
      <c r="AA18" s="12"/>
      <c r="AB18" s="46"/>
      <c r="AC18" s="47">
        <v>0.02</v>
      </c>
      <c r="AD18" s="45" t="s">
        <v>46</v>
      </c>
    </row>
    <row r="19" spans="1:31" ht="21.95" customHeight="1" x14ac:dyDescent="0.15">
      <c r="A19" s="7" t="s">
        <v>47</v>
      </c>
      <c r="B19" s="8" t="s">
        <v>41</v>
      </c>
      <c r="C19" s="8">
        <v>1463</v>
      </c>
      <c r="D19" s="8" t="s">
        <v>42</v>
      </c>
      <c r="E19" s="8"/>
      <c r="F19" s="8"/>
      <c r="G19" s="8"/>
      <c r="H19" s="12">
        <v>1</v>
      </c>
      <c r="I19" s="12">
        <v>1</v>
      </c>
      <c r="J19" s="8">
        <v>0.02</v>
      </c>
      <c r="K19" s="8"/>
      <c r="L19" s="6"/>
      <c r="M19" s="6"/>
      <c r="N19" s="6"/>
      <c r="O19" s="6"/>
      <c r="P19" s="6"/>
      <c r="Q19" s="8"/>
      <c r="R19" s="27"/>
      <c r="S19" s="27"/>
      <c r="T19" s="27"/>
      <c r="U19" s="31"/>
      <c r="V19" s="12"/>
      <c r="W19" s="12"/>
      <c r="X19" s="12"/>
      <c r="Y19" s="12"/>
      <c r="Z19" s="12"/>
      <c r="AA19" s="12"/>
      <c r="AB19" s="46"/>
      <c r="AC19" s="47">
        <v>0.02</v>
      </c>
      <c r="AD19" s="45" t="s">
        <v>46</v>
      </c>
    </row>
    <row r="20" spans="1:31" s="1" customFormat="1" ht="21.95" customHeight="1" x14ac:dyDescent="0.15">
      <c r="A20" s="7" t="s">
        <v>48</v>
      </c>
      <c r="B20" s="10" t="s">
        <v>39</v>
      </c>
      <c r="C20" s="10"/>
      <c r="D20" s="10"/>
      <c r="E20" s="11"/>
      <c r="F20" s="13">
        <f>SUM(F12:F19)</f>
        <v>0</v>
      </c>
      <c r="G20" s="13">
        <f>SUM(G12:G19)</f>
        <v>0</v>
      </c>
      <c r="H20" s="13">
        <f>SUM(H12:H19)</f>
        <v>7346</v>
      </c>
      <c r="I20" s="13">
        <f>SUM(I12:I19)</f>
        <v>7346</v>
      </c>
      <c r="J20" s="13">
        <v>146.91999999999999</v>
      </c>
      <c r="K20" s="21"/>
      <c r="L20" s="21"/>
      <c r="M20" s="21"/>
      <c r="N20" s="21"/>
      <c r="O20" s="21"/>
      <c r="P20" s="21"/>
      <c r="Q20" s="21"/>
      <c r="R20" s="33">
        <f>SUM(R12:R16)</f>
        <v>0</v>
      </c>
      <c r="S20" s="34"/>
      <c r="T20" s="34"/>
      <c r="U20" s="34"/>
      <c r="V20" s="35"/>
      <c r="W20" s="36">
        <f>SUM(W12:W16)</f>
        <v>10.185</v>
      </c>
      <c r="X20" s="34"/>
      <c r="Y20" s="34"/>
      <c r="Z20" s="34"/>
      <c r="AA20" s="34"/>
      <c r="AB20" s="34">
        <v>4.4000000000000004</v>
      </c>
      <c r="AC20" s="42">
        <v>161.505</v>
      </c>
      <c r="AD20" s="48"/>
      <c r="AE20" s="44"/>
    </row>
    <row r="21" spans="1:31" ht="21.95" customHeight="1" x14ac:dyDescent="0.15">
      <c r="A21" s="7" t="s">
        <v>49</v>
      </c>
      <c r="B21" s="8" t="s">
        <v>50</v>
      </c>
      <c r="C21" s="8">
        <v>487</v>
      </c>
      <c r="D21" s="8" t="s">
        <v>42</v>
      </c>
      <c r="E21" s="9" t="s">
        <v>27</v>
      </c>
      <c r="F21" s="12">
        <v>487</v>
      </c>
      <c r="G21" s="12"/>
      <c r="H21" s="12"/>
      <c r="I21" s="12">
        <v>487</v>
      </c>
      <c r="J21" s="12">
        <v>9.74</v>
      </c>
      <c r="K21" s="6">
        <v>68</v>
      </c>
      <c r="L21" s="6"/>
      <c r="M21" s="6"/>
      <c r="N21" s="6"/>
      <c r="O21" s="6">
        <v>21</v>
      </c>
      <c r="P21" s="6"/>
      <c r="Q21" s="6">
        <v>68</v>
      </c>
      <c r="R21" s="29">
        <v>1.57</v>
      </c>
      <c r="S21" s="30">
        <v>68</v>
      </c>
      <c r="T21" s="30"/>
      <c r="U21" s="30"/>
      <c r="V21" s="31">
        <v>68</v>
      </c>
      <c r="W21" s="32">
        <v>0.34</v>
      </c>
      <c r="X21" s="30">
        <v>42</v>
      </c>
      <c r="Y21" s="30"/>
      <c r="Z21" s="30"/>
      <c r="AA21" s="30">
        <v>42</v>
      </c>
      <c r="AB21" s="30">
        <v>0.84</v>
      </c>
      <c r="AC21" s="40">
        <f>SUM(J21,R21,W21,AB21)</f>
        <v>12.49</v>
      </c>
      <c r="AD21" s="45"/>
    </row>
    <row r="22" spans="1:31" ht="21.95" customHeight="1" x14ac:dyDescent="0.15">
      <c r="A22" s="7" t="s">
        <v>51</v>
      </c>
      <c r="B22" s="8" t="s">
        <v>50</v>
      </c>
      <c r="C22" s="8">
        <v>487</v>
      </c>
      <c r="D22" s="8" t="s">
        <v>42</v>
      </c>
      <c r="E22" s="9" t="s">
        <v>30</v>
      </c>
      <c r="F22" s="12">
        <v>487</v>
      </c>
      <c r="G22" s="12"/>
      <c r="H22" s="12"/>
      <c r="I22" s="12">
        <v>487</v>
      </c>
      <c r="J22" s="12">
        <v>9.74</v>
      </c>
      <c r="K22" s="6">
        <v>68</v>
      </c>
      <c r="L22" s="6"/>
      <c r="M22" s="6"/>
      <c r="N22" s="6"/>
      <c r="O22" s="6">
        <v>21</v>
      </c>
      <c r="P22" s="6"/>
      <c r="Q22" s="6">
        <v>68</v>
      </c>
      <c r="R22" s="37">
        <v>1.57</v>
      </c>
      <c r="S22" s="30">
        <v>68</v>
      </c>
      <c r="T22" s="30"/>
      <c r="U22" s="30"/>
      <c r="V22" s="31">
        <v>68</v>
      </c>
      <c r="W22" s="32">
        <v>0.34</v>
      </c>
      <c r="X22" s="30"/>
      <c r="Y22" s="30"/>
      <c r="Z22" s="30"/>
      <c r="AA22" s="30"/>
      <c r="AB22" s="30"/>
      <c r="AC22" s="40">
        <f>SUM(J22,R22,W22,AB22)</f>
        <v>11.65</v>
      </c>
      <c r="AD22" s="45"/>
    </row>
    <row r="23" spans="1:31" s="2" customFormat="1" ht="21.95" customHeight="1" x14ac:dyDescent="0.15">
      <c r="A23" s="7" t="s">
        <v>52</v>
      </c>
      <c r="B23" s="8" t="s">
        <v>50</v>
      </c>
      <c r="C23" s="8">
        <v>487</v>
      </c>
      <c r="D23" s="8" t="s">
        <v>42</v>
      </c>
      <c r="E23" s="9" t="s">
        <v>33</v>
      </c>
      <c r="F23" s="12">
        <v>487</v>
      </c>
      <c r="G23" s="12"/>
      <c r="H23" s="12"/>
      <c r="I23" s="12">
        <v>487</v>
      </c>
      <c r="J23" s="12">
        <v>9.74</v>
      </c>
      <c r="K23" s="6">
        <v>68</v>
      </c>
      <c r="L23" s="6"/>
      <c r="M23" s="6"/>
      <c r="N23" s="6"/>
      <c r="O23" s="6">
        <v>21</v>
      </c>
      <c r="P23" s="6"/>
      <c r="Q23" s="6">
        <v>68</v>
      </c>
      <c r="R23" s="37">
        <v>1.57</v>
      </c>
      <c r="S23" s="30">
        <v>68</v>
      </c>
      <c r="T23" s="30"/>
      <c r="U23" s="30"/>
      <c r="V23" s="31">
        <v>68</v>
      </c>
      <c r="W23" s="32">
        <v>0.34</v>
      </c>
      <c r="X23" s="30"/>
      <c r="Y23" s="30"/>
      <c r="Z23" s="30"/>
      <c r="AA23" s="30"/>
      <c r="AB23" s="30"/>
      <c r="AC23" s="49">
        <f t="shared" ref="AC23:AC25" si="0">J23+R23+W23+AB23</f>
        <v>11.65</v>
      </c>
      <c r="AD23" s="45"/>
      <c r="AE23" s="50"/>
    </row>
    <row r="24" spans="1:31" s="2" customFormat="1" ht="21.95" customHeight="1" x14ac:dyDescent="0.15">
      <c r="A24" s="7" t="s">
        <v>53</v>
      </c>
      <c r="B24" s="8" t="s">
        <v>50</v>
      </c>
      <c r="C24" s="8">
        <v>487</v>
      </c>
      <c r="D24" s="8" t="s">
        <v>42</v>
      </c>
      <c r="E24" s="9" t="s">
        <v>35</v>
      </c>
      <c r="F24" s="12">
        <v>487</v>
      </c>
      <c r="G24" s="12"/>
      <c r="H24" s="12"/>
      <c r="I24" s="12">
        <v>487</v>
      </c>
      <c r="J24" s="12">
        <v>9.74</v>
      </c>
      <c r="K24" s="6">
        <v>68</v>
      </c>
      <c r="L24" s="6"/>
      <c r="M24" s="6"/>
      <c r="N24" s="6"/>
      <c r="O24" s="6">
        <v>21</v>
      </c>
      <c r="P24" s="6"/>
      <c r="Q24" s="6">
        <v>68</v>
      </c>
      <c r="R24" s="37">
        <v>1.57</v>
      </c>
      <c r="S24" s="30">
        <v>68</v>
      </c>
      <c r="T24" s="30"/>
      <c r="U24" s="30"/>
      <c r="V24" s="31">
        <v>68</v>
      </c>
      <c r="W24" s="32">
        <v>0.34</v>
      </c>
      <c r="X24" s="30"/>
      <c r="Y24" s="30"/>
      <c r="Z24" s="30"/>
      <c r="AA24" s="30"/>
      <c r="AB24" s="30"/>
      <c r="AC24" s="49">
        <f t="shared" si="0"/>
        <v>11.65</v>
      </c>
      <c r="AD24" s="45"/>
      <c r="AE24" s="50"/>
    </row>
    <row r="25" spans="1:31" s="2" customFormat="1" ht="21.95" customHeight="1" x14ac:dyDescent="0.15">
      <c r="A25" s="7" t="s">
        <v>54</v>
      </c>
      <c r="B25" s="8" t="s">
        <v>50</v>
      </c>
      <c r="C25" s="8">
        <v>487</v>
      </c>
      <c r="D25" s="8" t="s">
        <v>42</v>
      </c>
      <c r="E25" s="9" t="s">
        <v>24</v>
      </c>
      <c r="F25" s="12">
        <v>487</v>
      </c>
      <c r="G25" s="12"/>
      <c r="H25" s="12"/>
      <c r="I25" s="12">
        <v>487</v>
      </c>
      <c r="J25" s="12">
        <v>9.74</v>
      </c>
      <c r="K25" s="6">
        <v>68</v>
      </c>
      <c r="L25" s="6"/>
      <c r="M25" s="6"/>
      <c r="N25" s="6"/>
      <c r="O25" s="6">
        <v>21</v>
      </c>
      <c r="P25" s="6"/>
      <c r="Q25" s="6">
        <v>68</v>
      </c>
      <c r="R25" s="37">
        <v>1.57</v>
      </c>
      <c r="S25" s="30">
        <v>68</v>
      </c>
      <c r="T25" s="30"/>
      <c r="U25" s="30"/>
      <c r="V25" s="31">
        <v>68</v>
      </c>
      <c r="W25" s="32">
        <v>0.34</v>
      </c>
      <c r="X25" s="30"/>
      <c r="Y25" s="30"/>
      <c r="Z25" s="30"/>
      <c r="AA25" s="30"/>
      <c r="AB25" s="30"/>
      <c r="AC25" s="49">
        <f t="shared" si="0"/>
        <v>11.65</v>
      </c>
      <c r="AD25" s="45"/>
      <c r="AE25" s="50"/>
    </row>
    <row r="26" spans="1:31" s="1" customFormat="1" ht="21.95" customHeight="1" x14ac:dyDescent="0.15">
      <c r="A26" s="7" t="s">
        <v>55</v>
      </c>
      <c r="B26" s="10" t="s">
        <v>39</v>
      </c>
      <c r="C26" s="10"/>
      <c r="D26" s="10"/>
      <c r="E26" s="11"/>
      <c r="F26" s="13"/>
      <c r="G26" s="13"/>
      <c r="H26" s="13"/>
      <c r="I26" s="13"/>
      <c r="J26" s="13">
        <f>SUM(J21:J25)</f>
        <v>48.7</v>
      </c>
      <c r="K26" s="21"/>
      <c r="L26" s="21"/>
      <c r="M26" s="21"/>
      <c r="N26" s="21"/>
      <c r="O26" s="21"/>
      <c r="P26" s="21"/>
      <c r="Q26" s="21"/>
      <c r="R26" s="38">
        <f>SUM(R21:R25)</f>
        <v>7.8500000000000005</v>
      </c>
      <c r="S26" s="34"/>
      <c r="T26" s="34"/>
      <c r="U26" s="34"/>
      <c r="V26" s="35"/>
      <c r="W26" s="36">
        <f>SUM(W21:W25)</f>
        <v>1.7000000000000002</v>
      </c>
      <c r="X26" s="34"/>
      <c r="Y26" s="34"/>
      <c r="Z26" s="34"/>
      <c r="AA26" s="34"/>
      <c r="AB26" s="34">
        <f>SUM(AB21:AB25)</f>
        <v>0.84</v>
      </c>
      <c r="AC26" s="42">
        <f>SUM(AC21:AC25)</f>
        <v>59.089999999999996</v>
      </c>
      <c r="AD26" s="48"/>
      <c r="AE26" s="44"/>
    </row>
    <row r="27" spans="1:31" ht="21.95" customHeight="1" x14ac:dyDescent="0.15">
      <c r="A27" s="7" t="s">
        <v>56</v>
      </c>
      <c r="B27" s="8" t="s">
        <v>57</v>
      </c>
      <c r="C27" s="8">
        <v>1466</v>
      </c>
      <c r="D27" s="8" t="s">
        <v>42</v>
      </c>
      <c r="E27" s="9" t="s">
        <v>27</v>
      </c>
      <c r="F27" s="12">
        <v>345</v>
      </c>
      <c r="G27" s="12">
        <v>307</v>
      </c>
      <c r="H27" s="12">
        <v>814</v>
      </c>
      <c r="I27" s="12">
        <f>SUM(F27:H27)</f>
        <v>1466</v>
      </c>
      <c r="J27" s="22">
        <f>I27*200*0.0001</f>
        <v>29.32</v>
      </c>
      <c r="K27" s="6">
        <v>61</v>
      </c>
      <c r="L27" s="6">
        <v>38</v>
      </c>
      <c r="M27" s="6">
        <v>10</v>
      </c>
      <c r="N27" s="6">
        <v>18</v>
      </c>
      <c r="O27" s="6"/>
      <c r="P27" s="6"/>
      <c r="Q27" s="6">
        <f>SUM(K27:L27)</f>
        <v>99</v>
      </c>
      <c r="R27" s="29">
        <f>(Q27*200+M27*100+N27*100)*0.0001</f>
        <v>2.2600000000000002</v>
      </c>
      <c r="S27" s="30">
        <v>61</v>
      </c>
      <c r="T27" s="30">
        <v>38</v>
      </c>
      <c r="U27" s="30">
        <v>218</v>
      </c>
      <c r="V27" s="31">
        <f>SUM(S27:U27)</f>
        <v>317</v>
      </c>
      <c r="W27" s="32">
        <f>V27*50*0.0001</f>
        <v>1.5850000000000002</v>
      </c>
      <c r="X27" s="30">
        <v>21</v>
      </c>
      <c r="Y27" s="30">
        <v>24</v>
      </c>
      <c r="Z27" s="30">
        <v>115</v>
      </c>
      <c r="AA27" s="30">
        <f>SUM(X27:Z27)</f>
        <v>160</v>
      </c>
      <c r="AB27" s="30">
        <f>AA27*200*0.0001</f>
        <v>3.2</v>
      </c>
      <c r="AC27" s="40">
        <f t="shared" ref="AC27:AC33" si="1">SUM(J27,R27,W27,AB27)</f>
        <v>36.365000000000002</v>
      </c>
      <c r="AD27" s="45"/>
    </row>
    <row r="28" spans="1:31" ht="21.95" customHeight="1" x14ac:dyDescent="0.15">
      <c r="A28" s="7" t="s">
        <v>58</v>
      </c>
      <c r="B28" s="8" t="s">
        <v>57</v>
      </c>
      <c r="C28" s="8">
        <v>1466</v>
      </c>
      <c r="D28" s="8" t="s">
        <v>42</v>
      </c>
      <c r="E28" s="9" t="s">
        <v>30</v>
      </c>
      <c r="F28" s="12">
        <v>345</v>
      </c>
      <c r="G28" s="12">
        <v>307</v>
      </c>
      <c r="H28" s="12">
        <v>814</v>
      </c>
      <c r="I28" s="12">
        <f>SUM(F28:H28)</f>
        <v>1466</v>
      </c>
      <c r="J28" s="22">
        <f>I28*200*0.0001</f>
        <v>29.32</v>
      </c>
      <c r="K28" s="6">
        <v>61</v>
      </c>
      <c r="L28" s="6">
        <v>38</v>
      </c>
      <c r="M28" s="6">
        <v>10</v>
      </c>
      <c r="N28" s="6">
        <v>18</v>
      </c>
      <c r="O28" s="6"/>
      <c r="P28" s="6"/>
      <c r="Q28" s="6">
        <f>SUM(K28:L28)</f>
        <v>99</v>
      </c>
      <c r="R28" s="29">
        <f>(Q28*200+M28*100+N28*100)*0.0001</f>
        <v>2.2600000000000002</v>
      </c>
      <c r="S28" s="30">
        <v>61</v>
      </c>
      <c r="T28" s="30">
        <v>38</v>
      </c>
      <c r="U28" s="30">
        <v>218</v>
      </c>
      <c r="V28" s="31">
        <f>SUM(S28:U28)</f>
        <v>317</v>
      </c>
      <c r="W28" s="32">
        <f>V28*50*0.0001</f>
        <v>1.5850000000000002</v>
      </c>
      <c r="X28" s="30"/>
      <c r="Y28" s="30"/>
      <c r="Z28" s="30"/>
      <c r="AA28" s="30"/>
      <c r="AB28" s="30"/>
      <c r="AC28" s="40">
        <f t="shared" si="1"/>
        <v>33.164999999999999</v>
      </c>
      <c r="AD28" s="45"/>
    </row>
    <row r="29" spans="1:31" ht="21.95" customHeight="1" x14ac:dyDescent="0.15">
      <c r="A29" s="7" t="s">
        <v>59</v>
      </c>
      <c r="B29" s="8" t="s">
        <v>57</v>
      </c>
      <c r="C29" s="8">
        <v>1459</v>
      </c>
      <c r="D29" s="8" t="s">
        <v>42</v>
      </c>
      <c r="E29" s="9">
        <v>11</v>
      </c>
      <c r="F29" s="12">
        <v>345</v>
      </c>
      <c r="G29" s="12">
        <v>305</v>
      </c>
      <c r="H29" s="12">
        <v>809</v>
      </c>
      <c r="I29" s="12">
        <v>1459</v>
      </c>
      <c r="J29" s="22">
        <v>29.18</v>
      </c>
      <c r="K29" s="6">
        <v>63</v>
      </c>
      <c r="L29" s="6">
        <v>39</v>
      </c>
      <c r="M29" s="6">
        <v>12</v>
      </c>
      <c r="N29" s="6">
        <v>18</v>
      </c>
      <c r="O29" s="6"/>
      <c r="P29" s="6"/>
      <c r="Q29" s="6">
        <v>102</v>
      </c>
      <c r="R29" s="29">
        <v>2.34</v>
      </c>
      <c r="S29" s="30">
        <v>62</v>
      </c>
      <c r="T29" s="30">
        <v>39</v>
      </c>
      <c r="U29" s="30">
        <v>217</v>
      </c>
      <c r="V29" s="31">
        <v>318</v>
      </c>
      <c r="W29" s="32">
        <v>1.59</v>
      </c>
      <c r="X29" s="30"/>
      <c r="Y29" s="30"/>
      <c r="Z29" s="30"/>
      <c r="AA29" s="30"/>
      <c r="AB29" s="30"/>
      <c r="AC29" s="40">
        <f t="shared" si="1"/>
        <v>33.11</v>
      </c>
      <c r="AD29" s="45"/>
    </row>
    <row r="30" spans="1:31" ht="21.95" customHeight="1" x14ac:dyDescent="0.15">
      <c r="A30" s="7" t="s">
        <v>60</v>
      </c>
      <c r="B30" s="8" t="s">
        <v>57</v>
      </c>
      <c r="C30" s="8">
        <v>1459</v>
      </c>
      <c r="D30" s="8" t="s">
        <v>42</v>
      </c>
      <c r="E30" s="9">
        <v>12</v>
      </c>
      <c r="F30" s="12">
        <v>345</v>
      </c>
      <c r="G30" s="12">
        <v>305</v>
      </c>
      <c r="H30" s="12">
        <v>809</v>
      </c>
      <c r="I30" s="12">
        <v>1459</v>
      </c>
      <c r="J30" s="22">
        <v>29.18</v>
      </c>
      <c r="K30" s="6">
        <v>63</v>
      </c>
      <c r="L30" s="6">
        <v>39</v>
      </c>
      <c r="M30" s="6">
        <v>12</v>
      </c>
      <c r="N30" s="6">
        <v>18</v>
      </c>
      <c r="O30" s="6"/>
      <c r="P30" s="6"/>
      <c r="Q30" s="6">
        <v>102</v>
      </c>
      <c r="R30" s="29">
        <v>2.34</v>
      </c>
      <c r="S30" s="30">
        <v>62</v>
      </c>
      <c r="T30" s="30">
        <v>39</v>
      </c>
      <c r="U30" s="30">
        <v>217</v>
      </c>
      <c r="V30" s="31">
        <v>318</v>
      </c>
      <c r="W30" s="32">
        <v>1.59</v>
      </c>
      <c r="X30" s="30"/>
      <c r="Y30" s="30"/>
      <c r="Z30" s="30"/>
      <c r="AA30" s="30"/>
      <c r="AB30" s="30"/>
      <c r="AC30" s="40">
        <f t="shared" si="1"/>
        <v>33.11</v>
      </c>
      <c r="AD30" s="45"/>
    </row>
    <row r="31" spans="1:31" ht="21.95" customHeight="1" x14ac:dyDescent="0.15">
      <c r="A31" s="7" t="s">
        <v>61</v>
      </c>
      <c r="B31" s="8" t="s">
        <v>57</v>
      </c>
      <c r="C31" s="8">
        <v>1459</v>
      </c>
      <c r="D31" s="8" t="s">
        <v>42</v>
      </c>
      <c r="E31" s="9" t="s">
        <v>37</v>
      </c>
      <c r="F31" s="12">
        <v>345</v>
      </c>
      <c r="G31" s="12">
        <v>305</v>
      </c>
      <c r="H31" s="12">
        <v>809</v>
      </c>
      <c r="I31" s="12">
        <v>1459</v>
      </c>
      <c r="J31" s="22">
        <v>29.18</v>
      </c>
      <c r="K31" s="6">
        <v>63</v>
      </c>
      <c r="L31" s="6">
        <v>39</v>
      </c>
      <c r="M31" s="6">
        <v>12</v>
      </c>
      <c r="N31" s="6">
        <v>18</v>
      </c>
      <c r="O31" s="6"/>
      <c r="P31" s="6"/>
      <c r="Q31" s="6">
        <v>102</v>
      </c>
      <c r="R31" s="29">
        <v>2.34</v>
      </c>
      <c r="S31" s="30">
        <v>62</v>
      </c>
      <c r="T31" s="30">
        <v>39</v>
      </c>
      <c r="U31" s="30">
        <v>217</v>
      </c>
      <c r="V31" s="31">
        <v>318</v>
      </c>
      <c r="W31" s="32">
        <v>1.59</v>
      </c>
      <c r="X31" s="30"/>
      <c r="Y31" s="30"/>
      <c r="Z31" s="30"/>
      <c r="AA31" s="30"/>
      <c r="AB31" s="30"/>
      <c r="AC31" s="40">
        <f t="shared" si="1"/>
        <v>33.11</v>
      </c>
      <c r="AD31" s="45"/>
    </row>
    <row r="32" spans="1:31" ht="63.95" customHeight="1" x14ac:dyDescent="0.15">
      <c r="A32" s="7" t="s">
        <v>62</v>
      </c>
      <c r="B32" s="8" t="s">
        <v>57</v>
      </c>
      <c r="C32" s="8">
        <v>1459</v>
      </c>
      <c r="D32" s="8" t="s">
        <v>42</v>
      </c>
      <c r="E32" s="9" t="s">
        <v>27</v>
      </c>
      <c r="F32" s="8"/>
      <c r="G32" s="8"/>
      <c r="H32" s="8"/>
      <c r="I32" s="12"/>
      <c r="J32" s="12"/>
      <c r="K32" s="8">
        <v>3</v>
      </c>
      <c r="L32" s="8">
        <v>1</v>
      </c>
      <c r="M32" s="6">
        <v>2</v>
      </c>
      <c r="N32" s="6"/>
      <c r="O32" s="6"/>
      <c r="P32" s="6"/>
      <c r="Q32" s="6">
        <v>4</v>
      </c>
      <c r="R32" s="8">
        <v>0.08</v>
      </c>
      <c r="S32" s="27">
        <v>1</v>
      </c>
      <c r="T32" s="27">
        <v>1</v>
      </c>
      <c r="U32" s="27"/>
      <c r="V32" s="31">
        <v>2</v>
      </c>
      <c r="W32" s="12">
        <v>0.01</v>
      </c>
      <c r="X32" s="12">
        <v>1</v>
      </c>
      <c r="Y32" s="12">
        <v>1</v>
      </c>
      <c r="Z32" s="12"/>
      <c r="AA32" s="12">
        <v>2</v>
      </c>
      <c r="AB32" s="12">
        <v>0.04</v>
      </c>
      <c r="AC32" s="40">
        <f t="shared" si="1"/>
        <v>0.13</v>
      </c>
      <c r="AD32" s="45" t="s">
        <v>63</v>
      </c>
      <c r="AE32" s="51"/>
    </row>
    <row r="33" spans="1:31" ht="60" customHeight="1" x14ac:dyDescent="0.15">
      <c r="A33" s="7" t="s">
        <v>64</v>
      </c>
      <c r="B33" s="8" t="s">
        <v>57</v>
      </c>
      <c r="C33" s="8">
        <v>1459</v>
      </c>
      <c r="D33" s="8" t="s">
        <v>42</v>
      </c>
      <c r="E33" s="9" t="s">
        <v>30</v>
      </c>
      <c r="F33" s="12"/>
      <c r="G33" s="12"/>
      <c r="H33" s="12"/>
      <c r="I33" s="12"/>
      <c r="J33" s="12"/>
      <c r="K33" s="8">
        <v>3</v>
      </c>
      <c r="L33" s="8">
        <v>1</v>
      </c>
      <c r="M33" s="6">
        <v>2</v>
      </c>
      <c r="N33" s="6"/>
      <c r="O33" s="6"/>
      <c r="P33" s="6"/>
      <c r="Q33" s="6">
        <v>4</v>
      </c>
      <c r="R33" s="8">
        <v>0.08</v>
      </c>
      <c r="S33" s="27">
        <v>1</v>
      </c>
      <c r="T33" s="27">
        <v>1</v>
      </c>
      <c r="U33" s="27"/>
      <c r="V33" s="31">
        <v>2</v>
      </c>
      <c r="W33" s="12">
        <v>0.01</v>
      </c>
      <c r="X33" s="30"/>
      <c r="Y33" s="30"/>
      <c r="Z33" s="30"/>
      <c r="AA33" s="30"/>
      <c r="AB33" s="30"/>
      <c r="AC33" s="40">
        <f t="shared" si="1"/>
        <v>0.09</v>
      </c>
      <c r="AD33" s="45" t="s">
        <v>65</v>
      </c>
      <c r="AE33" s="51"/>
    </row>
    <row r="34" spans="1:31" s="1" customFormat="1" ht="21.95" customHeight="1" x14ac:dyDescent="0.15">
      <c r="A34" s="7" t="s">
        <v>66</v>
      </c>
      <c r="B34" s="10" t="s">
        <v>39</v>
      </c>
      <c r="C34" s="10"/>
      <c r="D34" s="10"/>
      <c r="E34" s="11"/>
      <c r="F34" s="13">
        <f>SUM(F21:F33)</f>
        <v>4160</v>
      </c>
      <c r="G34" s="13">
        <f>SUM(G21:G33)</f>
        <v>1529</v>
      </c>
      <c r="H34" s="13">
        <f>SUM(H21:H33)</f>
        <v>4055</v>
      </c>
      <c r="I34" s="13">
        <f>SUM(I21:I33)</f>
        <v>9744</v>
      </c>
      <c r="J34" s="13">
        <f>SUM(J27:J33)</f>
        <v>146.18</v>
      </c>
      <c r="K34" s="13"/>
      <c r="L34" s="13"/>
      <c r="M34" s="13"/>
      <c r="N34" s="13"/>
      <c r="O34" s="13"/>
      <c r="P34" s="13"/>
      <c r="Q34" s="13"/>
      <c r="R34" s="13">
        <f>SUM(R27:R33)</f>
        <v>11.7</v>
      </c>
      <c r="S34" s="13"/>
      <c r="T34" s="13"/>
      <c r="U34" s="13"/>
      <c r="V34" s="13"/>
      <c r="W34" s="13">
        <f>SUM(W27:W33)</f>
        <v>7.96</v>
      </c>
      <c r="X34" s="13"/>
      <c r="Y34" s="13"/>
      <c r="Z34" s="13"/>
      <c r="AA34" s="13"/>
      <c r="AB34" s="13">
        <f>SUM(AB27:AB33)</f>
        <v>3.24</v>
      </c>
      <c r="AC34" s="13">
        <f>SUM(AC27:AC33)</f>
        <v>169.08</v>
      </c>
      <c r="AD34" s="48"/>
      <c r="AE34" s="52"/>
    </row>
    <row r="35" spans="1:31" ht="21.95" customHeight="1" x14ac:dyDescent="0.15">
      <c r="A35" s="7" t="s">
        <v>67</v>
      </c>
      <c r="B35" s="12" t="s">
        <v>68</v>
      </c>
      <c r="C35" s="12">
        <v>1916</v>
      </c>
      <c r="D35" s="12" t="s">
        <v>42</v>
      </c>
      <c r="E35" s="9" t="s">
        <v>27</v>
      </c>
      <c r="F35" s="12">
        <v>564</v>
      </c>
      <c r="G35" s="12">
        <v>712</v>
      </c>
      <c r="H35" s="12">
        <v>640</v>
      </c>
      <c r="I35" s="12">
        <v>1916</v>
      </c>
      <c r="J35" s="12">
        <v>38.32</v>
      </c>
      <c r="K35" s="12">
        <v>39</v>
      </c>
      <c r="L35" s="12">
        <v>86</v>
      </c>
      <c r="M35" s="12">
        <v>25</v>
      </c>
      <c r="N35" s="12">
        <v>33</v>
      </c>
      <c r="O35" s="12"/>
      <c r="P35" s="12"/>
      <c r="Q35" s="12">
        <f>P35+O35+N35+M35+L35+K35</f>
        <v>183</v>
      </c>
      <c r="R35" s="12">
        <v>4.24</v>
      </c>
      <c r="S35" s="12">
        <v>64</v>
      </c>
      <c r="T35" s="12">
        <v>119</v>
      </c>
      <c r="U35" s="12">
        <v>112</v>
      </c>
      <c r="V35" s="12">
        <f>S35+T35+U35</f>
        <v>295</v>
      </c>
      <c r="W35" s="12">
        <v>1.4750000000000001</v>
      </c>
      <c r="X35" s="12">
        <v>37</v>
      </c>
      <c r="Y35" s="12">
        <v>66</v>
      </c>
      <c r="Z35" s="12">
        <v>63</v>
      </c>
      <c r="AA35" s="12">
        <f>X35+Y35+Z35</f>
        <v>166</v>
      </c>
      <c r="AB35" s="12">
        <v>3.32</v>
      </c>
      <c r="AC35" s="40">
        <f>SUM(J35,R35,W35,AB35)</f>
        <v>47.355000000000004</v>
      </c>
      <c r="AD35" s="53"/>
    </row>
    <row r="36" spans="1:31" ht="21.95" customHeight="1" x14ac:dyDescent="0.15">
      <c r="A36" s="7" t="s">
        <v>69</v>
      </c>
      <c r="B36" s="12" t="s">
        <v>68</v>
      </c>
      <c r="C36" s="12">
        <v>1916</v>
      </c>
      <c r="D36" s="12" t="s">
        <v>42</v>
      </c>
      <c r="E36" s="9" t="s">
        <v>30</v>
      </c>
      <c r="F36" s="12">
        <v>564</v>
      </c>
      <c r="G36" s="12">
        <v>712</v>
      </c>
      <c r="H36" s="12">
        <v>640</v>
      </c>
      <c r="I36" s="12">
        <v>1916</v>
      </c>
      <c r="J36" s="12">
        <v>38.32</v>
      </c>
      <c r="K36" s="12">
        <v>39</v>
      </c>
      <c r="L36" s="12">
        <v>86</v>
      </c>
      <c r="M36" s="12">
        <v>25</v>
      </c>
      <c r="N36" s="12">
        <v>33</v>
      </c>
      <c r="O36" s="12"/>
      <c r="P36" s="12"/>
      <c r="Q36" s="12">
        <v>183</v>
      </c>
      <c r="R36" s="12">
        <v>4.24</v>
      </c>
      <c r="S36" s="12">
        <v>64</v>
      </c>
      <c r="T36" s="12">
        <v>119</v>
      </c>
      <c r="U36" s="12">
        <v>112</v>
      </c>
      <c r="V36" s="12">
        <v>295</v>
      </c>
      <c r="W36" s="12">
        <v>1.4750000000000001</v>
      </c>
      <c r="X36" s="12"/>
      <c r="Y36" s="12"/>
      <c r="Z36" s="12"/>
      <c r="AA36" s="12"/>
      <c r="AB36" s="12"/>
      <c r="AC36" s="40">
        <v>44.034999999999997</v>
      </c>
      <c r="AD36" s="53"/>
    </row>
    <row r="37" spans="1:31" ht="90.95" customHeight="1" x14ac:dyDescent="0.15">
      <c r="A37" s="7" t="s">
        <v>70</v>
      </c>
      <c r="B37" s="12" t="s">
        <v>68</v>
      </c>
      <c r="C37" s="12">
        <v>1905</v>
      </c>
      <c r="D37" s="12" t="s">
        <v>42</v>
      </c>
      <c r="E37" s="9">
        <v>11</v>
      </c>
      <c r="F37" s="12">
        <v>555</v>
      </c>
      <c r="G37" s="12">
        <v>711</v>
      </c>
      <c r="H37" s="12">
        <v>639</v>
      </c>
      <c r="I37" s="12">
        <v>1905</v>
      </c>
      <c r="J37" s="12">
        <v>38.1</v>
      </c>
      <c r="K37" s="12">
        <v>43</v>
      </c>
      <c r="L37" s="12">
        <v>86</v>
      </c>
      <c r="M37" s="12">
        <v>27</v>
      </c>
      <c r="N37" s="12">
        <v>33</v>
      </c>
      <c r="O37" s="12"/>
      <c r="P37" s="12"/>
      <c r="Q37" s="12">
        <v>189</v>
      </c>
      <c r="R37" s="12">
        <v>4.38</v>
      </c>
      <c r="S37" s="12">
        <v>70</v>
      </c>
      <c r="T37" s="12">
        <v>119</v>
      </c>
      <c r="U37" s="12">
        <v>112</v>
      </c>
      <c r="V37" s="12">
        <v>301</v>
      </c>
      <c r="W37" s="12">
        <v>1.5049999999999999</v>
      </c>
      <c r="X37" s="12"/>
      <c r="Y37" s="12"/>
      <c r="Z37" s="12"/>
      <c r="AA37" s="12"/>
      <c r="AB37" s="12">
        <v>0</v>
      </c>
      <c r="AC37" s="40">
        <v>43.984999999999999</v>
      </c>
      <c r="AD37" s="54" t="s">
        <v>71</v>
      </c>
    </row>
    <row r="38" spans="1:31" ht="59.1" customHeight="1" x14ac:dyDescent="0.15">
      <c r="A38" s="7" t="s">
        <v>72</v>
      </c>
      <c r="B38" s="12" t="s">
        <v>68</v>
      </c>
      <c r="C38" s="12">
        <v>1902</v>
      </c>
      <c r="D38" s="12" t="s">
        <v>42</v>
      </c>
      <c r="E38" s="9">
        <v>12</v>
      </c>
      <c r="F38" s="12">
        <v>553</v>
      </c>
      <c r="G38" s="12">
        <v>639</v>
      </c>
      <c r="H38" s="12">
        <v>710</v>
      </c>
      <c r="I38" s="12">
        <v>1902</v>
      </c>
      <c r="J38" s="12">
        <v>38.04</v>
      </c>
      <c r="K38" s="12">
        <v>43</v>
      </c>
      <c r="L38" s="12">
        <v>86</v>
      </c>
      <c r="M38" s="12">
        <v>27</v>
      </c>
      <c r="N38" s="12">
        <v>33</v>
      </c>
      <c r="O38" s="12"/>
      <c r="P38" s="12"/>
      <c r="Q38" s="12">
        <v>189</v>
      </c>
      <c r="R38" s="12">
        <v>4.38</v>
      </c>
      <c r="S38" s="12">
        <v>70</v>
      </c>
      <c r="T38" s="12">
        <v>119</v>
      </c>
      <c r="U38" s="12">
        <v>112</v>
      </c>
      <c r="V38" s="12">
        <v>301</v>
      </c>
      <c r="W38" s="12">
        <v>1.5049999999999999</v>
      </c>
      <c r="X38" s="12"/>
      <c r="Y38" s="12"/>
      <c r="Z38" s="12"/>
      <c r="AA38" s="12"/>
      <c r="AB38" s="12">
        <v>0</v>
      </c>
      <c r="AC38" s="40">
        <v>43.924999999999997</v>
      </c>
      <c r="AD38" s="54" t="s">
        <v>73</v>
      </c>
    </row>
    <row r="39" spans="1:31" ht="21.95" customHeight="1" x14ac:dyDescent="0.15">
      <c r="A39" s="7" t="s">
        <v>74</v>
      </c>
      <c r="B39" s="12" t="s">
        <v>68</v>
      </c>
      <c r="C39" s="12">
        <v>1902</v>
      </c>
      <c r="D39" s="12" t="s">
        <v>42</v>
      </c>
      <c r="E39" s="9" t="s">
        <v>37</v>
      </c>
      <c r="F39" s="12">
        <v>553</v>
      </c>
      <c r="G39" s="12">
        <v>639</v>
      </c>
      <c r="H39" s="12">
        <v>710</v>
      </c>
      <c r="I39" s="12">
        <v>1902</v>
      </c>
      <c r="J39" s="12">
        <v>38.04</v>
      </c>
      <c r="K39" s="12">
        <v>43</v>
      </c>
      <c r="L39" s="12">
        <v>86</v>
      </c>
      <c r="M39" s="12">
        <v>27</v>
      </c>
      <c r="N39" s="12">
        <v>33</v>
      </c>
      <c r="O39" s="12"/>
      <c r="P39" s="12"/>
      <c r="Q39" s="12">
        <v>189</v>
      </c>
      <c r="R39" s="12">
        <v>4.38</v>
      </c>
      <c r="S39" s="12">
        <v>70</v>
      </c>
      <c r="T39" s="12">
        <v>119</v>
      </c>
      <c r="U39" s="12">
        <v>112</v>
      </c>
      <c r="V39" s="12">
        <v>301</v>
      </c>
      <c r="W39" s="12">
        <v>1.5049999999999999</v>
      </c>
      <c r="X39" s="12"/>
      <c r="Y39" s="12"/>
      <c r="Z39" s="12"/>
      <c r="AA39" s="12"/>
      <c r="AB39" s="12">
        <v>0</v>
      </c>
      <c r="AC39" s="40">
        <v>43.924999999999997</v>
      </c>
      <c r="AD39" s="53"/>
    </row>
    <row r="40" spans="1:31" s="2" customFormat="1" ht="21.95" customHeight="1" x14ac:dyDescent="0.15">
      <c r="A40" s="7" t="s">
        <v>75</v>
      </c>
      <c r="B40" s="12" t="s">
        <v>68</v>
      </c>
      <c r="C40" s="12">
        <v>1902</v>
      </c>
      <c r="D40" s="14" t="s">
        <v>42</v>
      </c>
      <c r="E40" s="9" t="s">
        <v>27</v>
      </c>
      <c r="F40" s="8">
        <v>0</v>
      </c>
      <c r="G40" s="8">
        <v>0</v>
      </c>
      <c r="H40" s="8">
        <v>0</v>
      </c>
      <c r="I40" s="12">
        <v>0</v>
      </c>
      <c r="J40" s="12">
        <v>0</v>
      </c>
      <c r="K40" s="8">
        <v>5</v>
      </c>
      <c r="L40" s="8">
        <v>0</v>
      </c>
      <c r="M40" s="6">
        <v>2</v>
      </c>
      <c r="N40" s="6">
        <v>0</v>
      </c>
      <c r="O40" s="6"/>
      <c r="P40" s="6"/>
      <c r="Q40" s="6">
        <v>7</v>
      </c>
      <c r="R40" s="8">
        <v>0.16</v>
      </c>
      <c r="S40" s="27">
        <v>7</v>
      </c>
      <c r="T40" s="27">
        <v>0</v>
      </c>
      <c r="U40" s="27">
        <v>0</v>
      </c>
      <c r="V40" s="27">
        <v>7</v>
      </c>
      <c r="W40" s="12">
        <v>3.5000000000000003E-2</v>
      </c>
      <c r="X40" s="12">
        <v>5</v>
      </c>
      <c r="Y40" s="12">
        <v>1</v>
      </c>
      <c r="Z40" s="12"/>
      <c r="AA40" s="12">
        <v>0.12</v>
      </c>
      <c r="AB40" s="12">
        <v>0.12</v>
      </c>
      <c r="AC40" s="40">
        <v>0.315</v>
      </c>
      <c r="AD40" s="55"/>
      <c r="AE40" s="50"/>
    </row>
    <row r="41" spans="1:31" s="2" customFormat="1" ht="21.95" customHeight="1" x14ac:dyDescent="0.15">
      <c r="A41" s="7" t="s">
        <v>76</v>
      </c>
      <c r="B41" s="12" t="s">
        <v>68</v>
      </c>
      <c r="C41" s="12">
        <v>1902</v>
      </c>
      <c r="D41" s="14" t="s">
        <v>42</v>
      </c>
      <c r="E41" s="9" t="s">
        <v>30</v>
      </c>
      <c r="F41" s="8">
        <v>0</v>
      </c>
      <c r="G41" s="8">
        <v>0</v>
      </c>
      <c r="H41" s="8">
        <v>0</v>
      </c>
      <c r="I41" s="12">
        <v>0</v>
      </c>
      <c r="J41" s="12">
        <v>0</v>
      </c>
      <c r="K41" s="8">
        <v>5</v>
      </c>
      <c r="L41" s="8">
        <v>0</v>
      </c>
      <c r="M41" s="6">
        <v>2</v>
      </c>
      <c r="N41" s="6">
        <v>0</v>
      </c>
      <c r="O41" s="6"/>
      <c r="P41" s="6"/>
      <c r="Q41" s="6">
        <v>7</v>
      </c>
      <c r="R41" s="8">
        <v>0.16</v>
      </c>
      <c r="S41" s="27">
        <v>7</v>
      </c>
      <c r="T41" s="27">
        <v>0</v>
      </c>
      <c r="U41" s="27">
        <v>0</v>
      </c>
      <c r="V41" s="27">
        <v>7</v>
      </c>
      <c r="W41" s="12">
        <v>3.5000000000000003E-2</v>
      </c>
      <c r="X41" s="12"/>
      <c r="Y41" s="12"/>
      <c r="Z41" s="12"/>
      <c r="AA41" s="12"/>
      <c r="AB41" s="12"/>
      <c r="AC41" s="40">
        <v>0.19500000000000001</v>
      </c>
      <c r="AD41" s="55"/>
      <c r="AE41" s="50"/>
    </row>
    <row r="42" spans="1:31" s="1" customFormat="1" ht="21.95" customHeight="1" x14ac:dyDescent="0.15">
      <c r="A42" s="7" t="s">
        <v>77</v>
      </c>
      <c r="B42" s="13" t="s">
        <v>39</v>
      </c>
      <c r="C42" s="13"/>
      <c r="D42" s="13"/>
      <c r="E42" s="11"/>
      <c r="F42" s="13">
        <f>SUM(F35:F41)</f>
        <v>2789</v>
      </c>
      <c r="G42" s="13">
        <f>SUM(G35:G41)</f>
        <v>3413</v>
      </c>
      <c r="H42" s="13">
        <f>SUM(H35:H41)</f>
        <v>3339</v>
      </c>
      <c r="I42" s="13">
        <f>SUM(I35:I41)</f>
        <v>9541</v>
      </c>
      <c r="J42" s="13">
        <f>SUM(J35:J41)</f>
        <v>190.82</v>
      </c>
      <c r="K42" s="13"/>
      <c r="L42" s="13"/>
      <c r="M42" s="13"/>
      <c r="N42" s="13"/>
      <c r="O42" s="13"/>
      <c r="P42" s="13"/>
      <c r="Q42" s="13"/>
      <c r="R42" s="13">
        <f>SUM(R35:R41)</f>
        <v>21.939999999999998</v>
      </c>
      <c r="S42" s="13"/>
      <c r="T42" s="13"/>
      <c r="U42" s="13"/>
      <c r="V42" s="13"/>
      <c r="W42" s="13">
        <f>SUM(W35:W41)</f>
        <v>7.5350000000000001</v>
      </c>
      <c r="X42" s="13"/>
      <c r="Y42" s="13"/>
      <c r="Z42" s="13"/>
      <c r="AA42" s="13"/>
      <c r="AB42" s="13">
        <f>SUM(AB35:AB41)</f>
        <v>3.44</v>
      </c>
      <c r="AC42" s="42">
        <f>SUM(AC35:AC41)</f>
        <v>223.73500000000001</v>
      </c>
      <c r="AD42" s="56"/>
      <c r="AE42" s="44"/>
    </row>
    <row r="43" spans="1:31" s="1" customFormat="1" ht="51.95" customHeight="1" x14ac:dyDescent="0.15">
      <c r="A43" s="69" t="s">
        <v>78</v>
      </c>
      <c r="B43" s="70"/>
      <c r="C43" s="70"/>
      <c r="D43" s="70"/>
      <c r="E43" s="71"/>
      <c r="F43" s="15"/>
      <c r="G43" s="15"/>
      <c r="H43" s="15"/>
      <c r="I43" s="15"/>
      <c r="J43" s="15">
        <f>J11+J20+J34+J42+J26</f>
        <v>1226.6999999999998</v>
      </c>
      <c r="K43" s="15"/>
      <c r="L43" s="15"/>
      <c r="M43" s="15"/>
      <c r="N43" s="15"/>
      <c r="O43" s="15"/>
      <c r="P43" s="15"/>
      <c r="Q43" s="15"/>
      <c r="R43" s="15">
        <f>R11+R20+R34+R42+R26</f>
        <v>190.67999999999998</v>
      </c>
      <c r="S43" s="15"/>
      <c r="T43" s="15"/>
      <c r="U43" s="15"/>
      <c r="V43" s="15"/>
      <c r="W43" s="15">
        <f>W11+W20+W34+W42+W26</f>
        <v>67.77000000000001</v>
      </c>
      <c r="X43" s="15"/>
      <c r="Y43" s="15"/>
      <c r="Z43" s="15"/>
      <c r="AA43" s="15"/>
      <c r="AB43" s="15">
        <f>AB11+AB20+AB34+AB42+AB26</f>
        <v>31.720000000000006</v>
      </c>
      <c r="AC43" s="57">
        <f>AC11+AC20+AC26+AC34+AC42</f>
        <v>1516.87</v>
      </c>
      <c r="AD43" s="58"/>
      <c r="AE43" s="44"/>
    </row>
    <row r="44" spans="1:31" ht="54.95" customHeight="1" x14ac:dyDescent="0.15">
      <c r="A44" s="72" t="s">
        <v>79</v>
      </c>
      <c r="B44" s="72"/>
      <c r="C44" s="72"/>
      <c r="D44" s="72"/>
      <c r="E44" s="72"/>
      <c r="G44" s="16"/>
      <c r="H44" s="16"/>
      <c r="I44" s="23"/>
      <c r="J44" s="23"/>
      <c r="K44" s="17"/>
      <c r="L44" s="24"/>
      <c r="M44" s="24"/>
      <c r="N44" s="25"/>
      <c r="O44" s="25"/>
      <c r="P44" s="25"/>
      <c r="Q44" s="72" t="s">
        <v>80</v>
      </c>
      <c r="R44" s="72"/>
      <c r="S44" s="72"/>
      <c r="T44" s="25"/>
      <c r="U44" s="25"/>
      <c r="V44" s="25"/>
      <c r="W44" s="25"/>
      <c r="X44" s="25"/>
      <c r="Y44" s="73"/>
      <c r="Z44" s="73"/>
      <c r="AA44" s="73"/>
      <c r="AB44" s="73"/>
      <c r="AC44" s="73"/>
      <c r="AD44" s="73"/>
    </row>
    <row r="45" spans="1:31" ht="54" customHeight="1" x14ac:dyDescent="0.15">
      <c r="A45" s="60"/>
      <c r="B45" s="60"/>
      <c r="C45" s="60"/>
      <c r="D45" s="17"/>
      <c r="E45" s="17"/>
      <c r="G45" s="18"/>
      <c r="H45" s="18"/>
      <c r="I45" s="61"/>
      <c r="J45" s="60"/>
      <c r="K45" s="60"/>
      <c r="L45" s="60"/>
      <c r="M45" s="60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60"/>
      <c r="Z45" s="60"/>
      <c r="AA45" s="60"/>
      <c r="AB45" s="60"/>
      <c r="AC45" s="60"/>
      <c r="AD45" s="62"/>
    </row>
    <row r="46" spans="1:31" ht="57" customHeight="1" x14ac:dyDescent="0.15">
      <c r="A46" s="60"/>
      <c r="B46" s="60"/>
      <c r="C46" s="60"/>
      <c r="D46" s="60"/>
      <c r="E46" s="17"/>
      <c r="G46" s="18"/>
      <c r="H46" s="18"/>
      <c r="I46" s="61"/>
      <c r="J46" s="61"/>
      <c r="K46" s="61"/>
      <c r="L46" s="61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60"/>
      <c r="Z46" s="60"/>
      <c r="AA46" s="60"/>
      <c r="AB46" s="60"/>
      <c r="AC46" s="60"/>
      <c r="AD46" s="62"/>
    </row>
  </sheetData>
  <sheetProtection formatCells="0" insertHyperlinks="0" autoFilter="0"/>
  <protectedRanges>
    <protectedRange sqref="B273:L327 N273:AK327 B437:L460 N437:AK460 A525:L525 N503:AK525 B503:L524" name="区域1"/>
    <protectedRange sqref="B328:L383 N328:AK383" name="区域1_1"/>
    <protectedRange sqref="B384:L436 N384:AK436" name="区域1_2"/>
    <protectedRange sqref="A27:AK27 M185:M460 M503:M525 B42:L84 A42:A524 B95:L130 B94:J94 L94 B86:L93 B85:J85 L85 B132:L133 B131:J131 L131 M28:AK31 A28:L31 A35:L35 AF32:AK33 M35:AK35 AD36:AK36 A36:AC36 M37:AK39 M40:W40 AC40:AK40 M41:AK133 X40:AB40" name="区域1_3"/>
    <protectedRange sqref="B185:L233 Q186:AK216 Q223:X223 AJ223:AK223 Q217:X217 AJ217:AK217 Q218:AK222 Q224:AK227 Q228:X228 AJ228:AK228 Q229:AK233 N185:AK185 N186:P233" name="区域1_4"/>
    <protectedRange sqref="B234:L246 N234:AK272 B248:L272 B247:J247 L247" name="区域1_5"/>
    <protectedRange sqref="T135:U184 Q135:S175 Q177:S184 V135:AI165 AK134:AK165 V166:AK184 B151:F164 B134:E134 B142:E145 B173:E175 B135:G141 B146:G149 G151:G153 G155:G164 B176:G184 B165:G172 J180:L184 I179:L179 J176:L178 J155:L172 J151:L153 J146:L149 J135:L141 G154:L154 B150:L150 K94 K85 K131 K247" name="区域1_7"/>
    <protectedRange sqref="P134:P184" name="区域1_1_2"/>
    <protectedRange sqref="AJ134:AJ165" name="区域1_2_2"/>
    <protectedRange sqref="Q461:AK502 F461:F491 B461:E492 O461:O502 G461:G468 G470:G488 G490:G491 B493:G502 J490:L491 J493:L502 J478:L488 I477:L477 J470:L476 J461:L468 G489:L489 F469:L469" name="区域1_6"/>
    <protectedRange sqref="P461:P502" name="区域1_1_1"/>
    <protectedRange sqref="A32:C33" name="区域1_8"/>
  </protectedRanges>
  <mergeCells count="24">
    <mergeCell ref="A46:D46"/>
    <mergeCell ref="I46:L46"/>
    <mergeCell ref="Y46:AD46"/>
    <mergeCell ref="A1:AD1"/>
    <mergeCell ref="A2:F2"/>
    <mergeCell ref="R2:T2"/>
    <mergeCell ref="A43:E43"/>
    <mergeCell ref="A44:E44"/>
    <mergeCell ref="Q44:S44"/>
    <mergeCell ref="Y44:AD44"/>
    <mergeCell ref="A3:A5"/>
    <mergeCell ref="B3:B5"/>
    <mergeCell ref="C3:C5"/>
    <mergeCell ref="D3:D5"/>
    <mergeCell ref="E3:E5"/>
    <mergeCell ref="AC3:AC5"/>
    <mergeCell ref="X3:AB4"/>
    <mergeCell ref="K3:R4"/>
    <mergeCell ref="A45:C45"/>
    <mergeCell ref="I45:M45"/>
    <mergeCell ref="Y45:AD45"/>
    <mergeCell ref="AD3:AD5"/>
    <mergeCell ref="F3:J4"/>
    <mergeCell ref="S3:W4"/>
  </mergeCells>
  <phoneticPr fontId="23" type="noConversion"/>
  <pageMargins left="0.31458333333333299" right="0.25138888888888899" top="0.75138888888888899" bottom="0.75138888888888899" header="0.29861111111111099" footer="0.29861111111111099"/>
  <pageSetup paperSize="9" scale="55" orientation="landscape" r:id="rId1"/>
  <ignoredErrors>
    <ignoredError sqref="Q2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6"/>
  <pixelatorList sheetStid="3"/>
  <pixelatorList sheetStid="7"/>
</pixelators>
</file>

<file path=customXml/item2.xml><?xml version="1.0" encoding="utf-8"?>
<allowEditUser xmlns="https://web.wps.cn/et/2018/main" xmlns:s="http://schemas.openxmlformats.org/spreadsheetml/2006/main" hasInvisiblePropRange="0">
  <rangeList sheetStid="6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7" rangeCreator="" othersAccessPermission="edit"/>
    <arrUserId title="区域1_1_2" rangeCreator="" othersAccessPermission="edit"/>
    <arrUserId title="区域1_2_2" rangeCreator="" othersAccessPermission="edit"/>
    <arrUserId title="区域1_6" rangeCreator="" othersAccessPermission="edit"/>
    <arrUserId title="区域1_1_1" rangeCreator="" othersAccessPermission="edit"/>
    <arrUserId title="区域1_8" rangeCreator="" othersAccessPermission="edit"/>
  </rangeList>
  <rangeList sheetStid="8" master=""/>
</allowEditUser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6" interlineOnOff="0" interlineColor="0" isDbSheet="0"/>
    <woSheetProps sheetStid="3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 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胡大高</cp:lastModifiedBy>
  <cp:lastPrinted>2020-06-09T15:51:00Z</cp:lastPrinted>
  <dcterms:created xsi:type="dcterms:W3CDTF">2016-08-31T15:32:00Z</dcterms:created>
  <dcterms:modified xsi:type="dcterms:W3CDTF">2023-01-12T06:46:31Z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4E96733CA49B460CA3BEFB3EAA5FE4B8</vt:lpwstr>
  </property>
  <property fmtid="{D5CDD505-2E9C-101B-9397-08002B2CF9AE}" pid="4" name="KSOReadingLayout">
    <vt:bool>true</vt:bool>
  </property>
</Properties>
</file>